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002ad.omisalj.hr\omisaljdijeljeno\Dokumenti\POSAO_BITNO\ANA_2018-2022 + Fiskalna odgovornost\2018. - 2022\ANA - Izvještaj o DONACIJAMA\"/>
    </mc:Choice>
  </mc:AlternateContent>
  <xr:revisionPtr revIDLastSave="0" documentId="13_ncr:1_{AE78EF64-A5F6-43C4-AD2C-CBC353CA622B}" xr6:coauthVersionLast="47" xr6:coauthVersionMax="47" xr10:uidLastSave="{00000000-0000-0000-0000-000000000000}"/>
  <bookViews>
    <workbookView xWindow="240" yWindow="216" windowWidth="22788" windowHeight="12156" xr2:uid="{00000000-000D-0000-FFFF-FFFF00000000}"/>
  </bookViews>
  <sheets>
    <sheet name="Donacije 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1" i="1" l="1"/>
  <c r="J171" i="1"/>
  <c r="K165" i="1"/>
  <c r="K162" i="1"/>
  <c r="J165" i="1"/>
  <c r="J162" i="1"/>
  <c r="K129" i="1"/>
  <c r="J129" i="1"/>
  <c r="K122" i="1"/>
  <c r="J122" i="1"/>
  <c r="K111" i="1"/>
  <c r="J111" i="1"/>
  <c r="K51" i="1"/>
  <c r="J51" i="1"/>
  <c r="K104" i="1" l="1"/>
  <c r="K101" i="1"/>
  <c r="K94" i="1"/>
  <c r="K82" i="1"/>
  <c r="K74" i="1"/>
  <c r="K67" i="1"/>
  <c r="K58" i="1"/>
  <c r="K38" i="1"/>
  <c r="K31" i="1"/>
  <c r="K20" i="1"/>
  <c r="J104" i="1"/>
  <c r="J101" i="1"/>
  <c r="J94" i="1"/>
  <c r="J82" i="1"/>
  <c r="J74" i="1"/>
  <c r="J67" i="1"/>
  <c r="J38" i="1"/>
  <c r="J31" i="1"/>
  <c r="J20" i="1"/>
  <c r="J119" i="1"/>
  <c r="J61" i="1"/>
  <c r="J58" i="1"/>
  <c r="J49" i="1"/>
  <c r="J47" i="1"/>
  <c r="J45" i="1"/>
  <c r="J11" i="1"/>
  <c r="J10" i="1" s="1"/>
  <c r="K125" i="1"/>
  <c r="J125" i="1"/>
  <c r="K166" i="1"/>
  <c r="K127" i="1"/>
  <c r="J127" i="1"/>
  <c r="K119" i="1"/>
  <c r="K45" i="1"/>
  <c r="K47" i="1"/>
  <c r="K49" i="1"/>
  <c r="K61" i="1"/>
  <c r="K11" i="1"/>
  <c r="K10" i="1" s="1"/>
  <c r="J167" i="1"/>
  <c r="K160" i="1"/>
  <c r="K159" i="1" s="1"/>
  <c r="J160" i="1"/>
  <c r="J159" i="1" l="1"/>
  <c r="J28" i="1"/>
  <c r="J133" i="1" s="1"/>
  <c r="K28" i="1"/>
  <c r="K121" i="1"/>
  <c r="J121" i="1"/>
  <c r="J166" i="1"/>
  <c r="K133" i="1" l="1"/>
</calcChain>
</file>

<file path=xl/sharedStrings.xml><?xml version="1.0" encoding="utf-8"?>
<sst xmlns="http://schemas.openxmlformats.org/spreadsheetml/2006/main" count="270" uniqueCount="170">
  <si>
    <t>PRIMORSKO-GORANSKA ŽUPANIJA</t>
  </si>
  <si>
    <t>PROGRAM</t>
  </si>
  <si>
    <t>DONACIJA</t>
  </si>
  <si>
    <t>AKTIVNOSTI PREDSTAVNIČKOG TIJELA</t>
  </si>
  <si>
    <t>HDZ</t>
  </si>
  <si>
    <t>SDP</t>
  </si>
  <si>
    <t>AKTIVNOSTI IZVRŠNOG TIJELA</t>
  </si>
  <si>
    <t>PROMICANJE KULTURE</t>
  </si>
  <si>
    <t>A140117</t>
  </si>
  <si>
    <t>FINANCIRANJE POLITIČKIH STRANKI I ČLANOVA IZABRANIH S LISTE GRUPE BIRAČA</t>
  </si>
  <si>
    <t>KORISNIK DONACIJE</t>
  </si>
  <si>
    <t>OSTVARENO</t>
  </si>
  <si>
    <t>A140118</t>
  </si>
  <si>
    <t>OPĆINSKE NAGRADE</t>
  </si>
  <si>
    <t xml:space="preserve">Odluka Općinskog vijeća </t>
  </si>
  <si>
    <t>DRUŠTVO ZA POLJEPŠAVANJE OMIŠLJA</t>
  </si>
  <si>
    <t>BRANITELJSKE UDRUGE</t>
  </si>
  <si>
    <t>ZAŠTITA ŽIVOTINJA</t>
  </si>
  <si>
    <t>FELIX</t>
  </si>
  <si>
    <t>UDRUGA PROIZVOĐAČA MEDA OD KADULJE</t>
  </si>
  <si>
    <t>RK OMIŠALJ</t>
  </si>
  <si>
    <t>VK GLAGOLJAŠ</t>
  </si>
  <si>
    <t>NK OŠK</t>
  </si>
  <si>
    <t>BK TRSTENA</t>
  </si>
  <si>
    <t>NK KRK</t>
  </si>
  <si>
    <t>TEHNIČKA KULTURA I REKREACIJA</t>
  </si>
  <si>
    <t>KLUB 60+</t>
  </si>
  <si>
    <t>DOBROVOLJNO VATROGASNO DRUŠTVO</t>
  </si>
  <si>
    <t>A161030</t>
  </si>
  <si>
    <t>TJELESNA I TEHNIČKA ZAŠTITA</t>
  </si>
  <si>
    <t>Ugovor o sufinanc.programa i projekata od interesa za opće dobro</t>
  </si>
  <si>
    <t>AUTO KLUB KRK</t>
  </si>
  <si>
    <t>DVD NJIVICE</t>
  </si>
  <si>
    <t xml:space="preserve">             REPUBLIKA HRVATSKA</t>
  </si>
  <si>
    <t xml:space="preserve">                 OPĆINA OMIŠALJ</t>
  </si>
  <si>
    <t>UKUPNO - konto 3811</t>
  </si>
  <si>
    <t>ZDRAV I ZEN</t>
  </si>
  <si>
    <t>A160181</t>
  </si>
  <si>
    <t>MALA GOSPOJA</t>
  </si>
  <si>
    <t>PROGRAM SUZBIJANJA ŠTETE OD DIVLJIH ŽIVOTINJA</t>
  </si>
  <si>
    <t>K.U.BABANI OMIŠALJ</t>
  </si>
  <si>
    <t>K.U. OMIŠJANSKI BABANI</t>
  </si>
  <si>
    <t xml:space="preserve">Odluka o raspoređivanju sredstava za financiranje političkih stranaka i čl. izabranih s lista grupe birača zastupljenih u Općinskom vijeću Općine Omišalj  </t>
  </si>
  <si>
    <t>A160180</t>
  </si>
  <si>
    <t>STOMORINA</t>
  </si>
  <si>
    <t>HSP</t>
  </si>
  <si>
    <t>A161043</t>
  </si>
  <si>
    <t>UKUPNO - konto 3821</t>
  </si>
  <si>
    <t>Ugovor</t>
  </si>
  <si>
    <t xml:space="preserve">HNS </t>
  </si>
  <si>
    <t>KRČKA BESEDA</t>
  </si>
  <si>
    <t>S.T.A. PILATES</t>
  </si>
  <si>
    <t>MOJ PRIJATELJ NJIVICE</t>
  </si>
  <si>
    <t>A140204</t>
  </si>
  <si>
    <t>NACIONALNE MANJINE I VJERSKE ZAJEDNICE</t>
  </si>
  <si>
    <t>IZDAVAČKA DJELATNOST</t>
  </si>
  <si>
    <t>A160245</t>
  </si>
  <si>
    <t>TURIZAM</t>
  </si>
  <si>
    <t>A160907</t>
  </si>
  <si>
    <t>TZ OTOKA KRKA</t>
  </si>
  <si>
    <t>TEKUĆE DONACIJE U NOVCU</t>
  </si>
  <si>
    <t>UKUPNO - konto 3822</t>
  </si>
  <si>
    <t>ugovori o donaciji</t>
  </si>
  <si>
    <t>ŽENSKA KLAPA VEJANKE</t>
  </si>
  <si>
    <t>OTVORENO KAZALIŠTE OMIŠALJ</t>
  </si>
  <si>
    <t>A170157</t>
  </si>
  <si>
    <t>OBITELJ ZA MLADE</t>
  </si>
  <si>
    <t>A170156</t>
  </si>
  <si>
    <t>UDVDR OMIŠALJ</t>
  </si>
  <si>
    <t>A170158</t>
  </si>
  <si>
    <t>A170154</t>
  </si>
  <si>
    <t>ČUVANJE ZDRAVLJA I SOCIJALNA SKRB</t>
  </si>
  <si>
    <t>A170161</t>
  </si>
  <si>
    <t>UDRUGA OSOBA S MIŠIĆNOM DISTROFIJOM PGŽ</t>
  </si>
  <si>
    <t>UDRUGA INVALIDA RADA RIJEKA</t>
  </si>
  <si>
    <t>POTPORE SPORTSKIM UDRUGAMA</t>
  </si>
  <si>
    <t>A170155</t>
  </si>
  <si>
    <t>TK NJIVICE</t>
  </si>
  <si>
    <t>KICKBOXING KLUB OMIŠALJ</t>
  </si>
  <si>
    <t>BIG OM</t>
  </si>
  <si>
    <t>ZUBATAC</t>
  </si>
  <si>
    <t>A170159</t>
  </si>
  <si>
    <t>A170160</t>
  </si>
  <si>
    <t>DVD NJIVICE POMLADAK</t>
  </si>
  <si>
    <t>SUFINANCIRANJE RADA HOSPICIJA</t>
  </si>
  <si>
    <t>CRVENI KRIŽ I CARITAS</t>
  </si>
  <si>
    <t>Ugovor o donaciji</t>
  </si>
  <si>
    <t>A160242</t>
  </si>
  <si>
    <t>FESTIVAL OMIŠLJANSKA ROZETA</t>
  </si>
  <si>
    <t>JAVNE POTREBE</t>
  </si>
  <si>
    <t>ZDRAVSTVENA ZAŠTITA</t>
  </si>
  <si>
    <t>A170165</t>
  </si>
  <si>
    <t>ODRŽAVANJE I UREĐENJE POMORSKOG DOBRA</t>
  </si>
  <si>
    <t>A170143</t>
  </si>
  <si>
    <t>REDOVNO ODRŽAVANJE POMORSKOG DOBRA</t>
  </si>
  <si>
    <t>ORGANIZIRANJE I PROVOĐENJE ZAŠTITE I SPAŠAVANJA</t>
  </si>
  <si>
    <t>A161000</t>
  </si>
  <si>
    <t>VATROGASNA ZAJEDNICA</t>
  </si>
  <si>
    <t>A160900</t>
  </si>
  <si>
    <t>AVIO OGLAŠAVANJE</t>
  </si>
  <si>
    <t>A170179</t>
  </si>
  <si>
    <t>GOSPODARSTVO,POLJOPRIVREDA,HOBIZAM I DR.</t>
  </si>
  <si>
    <t>Sufinanciranje rada-zakonska obveza + Ugovor o donaciji</t>
  </si>
  <si>
    <t>PVZ - otoka Krka</t>
  </si>
  <si>
    <t>GSS</t>
  </si>
  <si>
    <t>Tekuće donacije u novcu</t>
  </si>
  <si>
    <t>KAPITALNE DONACIJE NEPROFITNIM ORGANIZACIJAMA</t>
  </si>
  <si>
    <t>ZAŠTITA OKOLIŠA</t>
  </si>
  <si>
    <t>A170184</t>
  </si>
  <si>
    <t>ENERGETSKA UČINKOVITOST</t>
  </si>
  <si>
    <t>KAPITALNE DONACIJE GRAĐANIMA I KUĆANSTVIMA</t>
  </si>
  <si>
    <t>A160906</t>
  </si>
  <si>
    <t>SUFINANCIRANJE OBNOVE FASADA</t>
  </si>
  <si>
    <r>
      <rPr>
        <sz val="11"/>
        <color theme="1"/>
        <rFont val="Calibri"/>
        <family val="2"/>
        <charset val="238"/>
        <scheme val="minor"/>
      </rPr>
      <t>PVZ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11"/>
        <color theme="1"/>
        <rFont val="Calibri"/>
        <family val="2"/>
        <charset val="238"/>
        <scheme val="minor"/>
      </rPr>
      <t>protupožarne aktivnosti</t>
    </r>
  </si>
  <si>
    <t>POPIS KORISNIKA DONACIJA  I  SPONZORSTAVA  IZ PRORAČUNA  OPĆINE OMIŠALJ ZA  2024. GODINU</t>
  </si>
  <si>
    <t>PLANIRANO 2024/5</t>
  </si>
  <si>
    <t>A160178</t>
  </si>
  <si>
    <t>DUHOVSKI UTOREK</t>
  </si>
  <si>
    <t>A170178</t>
  </si>
  <si>
    <t>PROGRAMI ZA DJECU I MLADE</t>
  </si>
  <si>
    <t>OSTALO U KULTURI</t>
  </si>
  <si>
    <t>A170189</t>
  </si>
  <si>
    <t>A17190</t>
  </si>
  <si>
    <t>KULTURNO-UMJETNIČKI AMATERIZAM</t>
  </si>
  <si>
    <t>KUD IVE JURJEVIĆ</t>
  </si>
  <si>
    <t>UDRUGA SOPACA OK</t>
  </si>
  <si>
    <t>FD NJIVICE</t>
  </si>
  <si>
    <t>A170191</t>
  </si>
  <si>
    <t>INTERDISCIPLINARNE I NOVE KULTURNE PRAKSE</t>
  </si>
  <si>
    <t>MARTINA ŠVER</t>
  </si>
  <si>
    <t>A170192</t>
  </si>
  <si>
    <t>GLAZBENA UMJETNOST</t>
  </si>
  <si>
    <t>A170193</t>
  </si>
  <si>
    <t>MEĐUNARODNA I MEĐUOPĆINSKA SURADNJA I MOBILNOST</t>
  </si>
  <si>
    <t>A170194</t>
  </si>
  <si>
    <t>LIKOVNA UMJETNOST</t>
  </si>
  <si>
    <t>OBITELJ, DECA, MLADI</t>
  </si>
  <si>
    <t>GLAZBENI VRTULJAK</t>
  </si>
  <si>
    <t>ŠAHOVSKI KLUB KIJAC</t>
  </si>
  <si>
    <t>FUN DA MENTAL</t>
  </si>
  <si>
    <t>MK NJIVICE</t>
  </si>
  <si>
    <t>UDRUGA ANTIFAŠISTIČKIH BORACA I ANTIFAŠISTA OK</t>
  </si>
  <si>
    <t>UDRUGA VETERANA DOMOVINSKOG RATA OK</t>
  </si>
  <si>
    <t>ŠLJUKA 1924  OMIŠALJ</t>
  </si>
  <si>
    <t>UDRUGA PČELARA KADULJA OK</t>
  </si>
  <si>
    <t>DRUŠTVO PRIJATELJA HAJDUKA OK</t>
  </si>
  <si>
    <t>VINARI BUKALETA</t>
  </si>
  <si>
    <t>PLAVO BIJELI OTOK</t>
  </si>
  <si>
    <t>UMIROVLJENICI MALINSKA</t>
  </si>
  <si>
    <t>GLUHI I NAGLUHI PGŽ</t>
  </si>
  <si>
    <t>HVIDRA-A OK</t>
  </si>
  <si>
    <t>LIJEČENI OVISNICI GROMAČE</t>
  </si>
  <si>
    <t>GM OMIŠALJ-NJIVICE</t>
  </si>
  <si>
    <t>KK KRK CROATIA</t>
  </si>
  <si>
    <t>MALONOGOMETNI KLUB NJIVICE</t>
  </si>
  <si>
    <t>A170173</t>
  </si>
  <si>
    <t>CB RADIO KLUB KRK</t>
  </si>
  <si>
    <t>PD OBZOVA</t>
  </si>
  <si>
    <t xml:space="preserve"> POMLADAK</t>
  </si>
  <si>
    <t>A170162</t>
  </si>
  <si>
    <t>POMOĆI I POKROVITELJSTVA</t>
  </si>
  <si>
    <t>Ugovori  o donaciji</t>
  </si>
  <si>
    <t>DRUŠTVO ZA POLJEPŠAVANJE</t>
  </si>
  <si>
    <t>A170112</t>
  </si>
  <si>
    <t>KVARNERSKA RIVIJERA</t>
  </si>
  <si>
    <t>A170164</t>
  </si>
  <si>
    <t>SPECIJALISTIČKI PREGLEDI</t>
  </si>
  <si>
    <t>A170196</t>
  </si>
  <si>
    <t>LJUDI ZA LJUDE</t>
  </si>
  <si>
    <t>DRAMSKA I PLESNA UMJETNOST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</si>
</sst>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4" fontId="0" fillId="0" borderId="1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/>
    <xf numFmtId="4" fontId="1" fillId="4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4" fontId="1" fillId="5" borderId="1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4" fontId="0" fillId="5" borderId="1" xfId="0" applyNumberForma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0" borderId="0" xfId="0" applyFont="1"/>
    <xf numFmtId="4" fontId="0" fillId="0" borderId="0" xfId="0" applyNumberFormat="1"/>
    <xf numFmtId="4" fontId="5" fillId="4" borderId="1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4" fontId="0" fillId="5" borderId="16" xfId="0" applyNumberForma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4" fontId="0" fillId="3" borderId="17" xfId="0" applyNumberFormat="1" applyFill="1" applyBorder="1" applyAlignment="1">
      <alignment vertical="center"/>
    </xf>
    <xf numFmtId="0" fontId="2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4" fontId="1" fillId="4" borderId="21" xfId="0" applyNumberFormat="1" applyFont="1" applyFill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4" fontId="0" fillId="0" borderId="21" xfId="0" applyNumberFormat="1" applyBorder="1" applyAlignment="1">
      <alignment vertical="center"/>
    </xf>
    <xf numFmtId="4" fontId="2" fillId="4" borderId="21" xfId="0" applyNumberFormat="1" applyFont="1" applyFill="1" applyBorder="1" applyAlignment="1">
      <alignment vertical="center"/>
    </xf>
    <xf numFmtId="4" fontId="1" fillId="4" borderId="21" xfId="0" applyNumberFormat="1" applyFont="1" applyFill="1" applyBorder="1" applyAlignment="1">
      <alignment vertical="center"/>
    </xf>
    <xf numFmtId="0" fontId="5" fillId="4" borderId="20" xfId="0" applyFont="1" applyFill="1" applyBorder="1" applyAlignment="1">
      <alignment horizontal="center" vertical="center"/>
    </xf>
    <xf numFmtId="4" fontId="5" fillId="4" borderId="21" xfId="0" applyNumberFormat="1" applyFont="1" applyFill="1" applyBorder="1" applyAlignment="1">
      <alignment vertical="center"/>
    </xf>
    <xf numFmtId="4" fontId="7" fillId="4" borderId="21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horizontal="center" vertical="center"/>
    </xf>
    <xf numFmtId="4" fontId="0" fillId="5" borderId="21" xfId="0" applyNumberFormat="1" applyFill="1" applyBorder="1" applyAlignment="1">
      <alignment vertical="center"/>
    </xf>
    <xf numFmtId="0" fontId="1" fillId="5" borderId="23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4" fontId="0" fillId="5" borderId="24" xfId="0" applyNumberFormat="1" applyFill="1" applyBorder="1" applyAlignment="1">
      <alignment vertical="center"/>
    </xf>
    <xf numFmtId="4" fontId="0" fillId="4" borderId="21" xfId="0" applyNumberFormat="1" applyFill="1" applyBorder="1" applyAlignment="1">
      <alignment vertical="center"/>
    </xf>
    <xf numFmtId="0" fontId="6" fillId="4" borderId="20" xfId="0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4" fontId="1" fillId="2" borderId="21" xfId="0" applyNumberFormat="1" applyFont="1" applyFill="1" applyBorder="1" applyAlignment="1">
      <alignment vertical="center"/>
    </xf>
    <xf numFmtId="0" fontId="0" fillId="0" borderId="25" xfId="0" applyBorder="1"/>
    <xf numFmtId="4" fontId="0" fillId="0" borderId="22" xfId="0" applyNumberFormat="1" applyBorder="1"/>
    <xf numFmtId="0" fontId="1" fillId="2" borderId="2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4" fontId="1" fillId="2" borderId="30" xfId="0" applyNumberFormat="1" applyFont="1" applyFill="1" applyBorder="1" applyAlignment="1">
      <alignment vertical="center"/>
    </xf>
    <xf numFmtId="4" fontId="1" fillId="2" borderId="31" xfId="0" applyNumberFormat="1" applyFont="1" applyFill="1" applyBorder="1" applyAlignment="1">
      <alignment vertical="center"/>
    </xf>
    <xf numFmtId="4" fontId="1" fillId="4" borderId="32" xfId="0" applyNumberFormat="1" applyFont="1" applyFill="1" applyBorder="1"/>
    <xf numFmtId="4" fontId="0" fillId="4" borderId="32" xfId="0" applyNumberFormat="1" applyFill="1" applyBorder="1"/>
    <xf numFmtId="0" fontId="2" fillId="4" borderId="18" xfId="0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right" vertical="center"/>
    </xf>
    <xf numFmtId="4" fontId="2" fillId="4" borderId="19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4" borderId="34" xfId="0" applyFill="1" applyBorder="1" applyAlignment="1">
      <alignment vertical="center"/>
    </xf>
    <xf numFmtId="0" fontId="0" fillId="4" borderId="35" xfId="0" applyFill="1" applyBorder="1" applyAlignment="1">
      <alignment vertical="center"/>
    </xf>
    <xf numFmtId="4" fontId="1" fillId="4" borderId="5" xfId="0" applyNumberFormat="1" applyFont="1" applyFill="1" applyBorder="1" applyAlignment="1">
      <alignment vertical="center"/>
    </xf>
    <xf numFmtId="4" fontId="1" fillId="4" borderId="19" xfId="0" applyNumberFormat="1" applyFont="1" applyFill="1" applyBorder="1" applyAlignment="1">
      <alignment vertical="center"/>
    </xf>
    <xf numFmtId="0" fontId="3" fillId="4" borderId="34" xfId="0" applyFont="1" applyFill="1" applyBorder="1" applyAlignment="1">
      <alignment vertical="center"/>
    </xf>
    <xf numFmtId="0" fontId="2" fillId="4" borderId="35" xfId="0" applyFont="1" applyFill="1" applyBorder="1" applyAlignment="1">
      <alignment vertical="center"/>
    </xf>
    <xf numFmtId="4" fontId="2" fillId="4" borderId="5" xfId="0" applyNumberFormat="1" applyFont="1" applyFill="1" applyBorder="1" applyAlignment="1">
      <alignment vertical="center"/>
    </xf>
    <xf numFmtId="4" fontId="2" fillId="4" borderId="19" xfId="0" applyNumberFormat="1" applyFont="1" applyFill="1" applyBorder="1" applyAlignment="1">
      <alignment vertical="center"/>
    </xf>
    <xf numFmtId="4" fontId="0" fillId="5" borderId="0" xfId="0" applyNumberFormat="1" applyFill="1" applyAlignment="1">
      <alignment vertical="center"/>
    </xf>
    <xf numFmtId="3" fontId="0" fillId="0" borderId="0" xfId="0" applyNumberFormat="1"/>
    <xf numFmtId="0" fontId="0" fillId="0" borderId="34" xfId="0" applyBorder="1"/>
    <xf numFmtId="4" fontId="0" fillId="0" borderId="9" xfId="0" applyNumberFormat="1" applyBorder="1"/>
    <xf numFmtId="4" fontId="0" fillId="5" borderId="15" xfId="0" applyNumberFormat="1" applyFill="1" applyBorder="1" applyAlignment="1">
      <alignment vertical="center"/>
    </xf>
    <xf numFmtId="4" fontId="0" fillId="5" borderId="33" xfId="0" applyNumberFormat="1" applyFill="1" applyBorder="1" applyAlignment="1">
      <alignment vertical="center"/>
    </xf>
    <xf numFmtId="4" fontId="0" fillId="5" borderId="2" xfId="0" applyNumberFormat="1" applyFill="1" applyBorder="1" applyAlignment="1">
      <alignment vertical="center"/>
    </xf>
    <xf numFmtId="4" fontId="0" fillId="5" borderId="4" xfId="0" applyNumberFormat="1" applyFill="1" applyBorder="1" applyAlignment="1">
      <alignment vertical="center"/>
    </xf>
    <xf numFmtId="4" fontId="0" fillId="5" borderId="11" xfId="0" applyNumberFormat="1" applyFill="1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1" fillId="4" borderId="33" xfId="0" applyFont="1" applyFill="1" applyBorder="1" applyAlignment="1">
      <alignment vertical="center"/>
    </xf>
    <xf numFmtId="0" fontId="1" fillId="4" borderId="34" xfId="0" applyFont="1" applyFill="1" applyBorder="1" applyAlignment="1">
      <alignment vertical="center"/>
    </xf>
    <xf numFmtId="0" fontId="1" fillId="0" borderId="0" xfId="0" applyFont="1"/>
    <xf numFmtId="0" fontId="0" fillId="0" borderId="0" xfId="0"/>
    <xf numFmtId="0" fontId="1" fillId="3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2" fillId="4" borderId="33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2</xdr:row>
          <xdr:rowOff>45720</xdr:rowOff>
        </xdr:from>
        <xdr:to>
          <xdr:col>1</xdr:col>
          <xdr:colOff>259080</xdr:colOff>
          <xdr:row>4</xdr:row>
          <xdr:rowOff>76200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1"/>
  <sheetViews>
    <sheetView tabSelected="1" topLeftCell="A118" workbookViewId="0">
      <selection activeCell="P167" sqref="P167"/>
    </sheetView>
  </sheetViews>
  <sheetFormatPr defaultRowHeight="14.4" x14ac:dyDescent="0.3"/>
  <cols>
    <col min="1" max="1" width="13.33203125" customWidth="1"/>
    <col min="7" max="7" width="9.109375" customWidth="1"/>
    <col min="8" max="8" width="36.33203125" customWidth="1"/>
    <col min="9" max="9" width="33" customWidth="1"/>
    <col min="10" max="10" width="14.5546875" customWidth="1"/>
    <col min="11" max="11" width="14" style="25" customWidth="1"/>
  </cols>
  <sheetData>
    <row r="1" spans="1:11" x14ac:dyDescent="0.3">
      <c r="A1" s="103" t="s">
        <v>33</v>
      </c>
      <c r="B1" s="103"/>
      <c r="C1" s="103"/>
      <c r="D1" s="103"/>
      <c r="E1" s="103"/>
      <c r="F1" s="103"/>
      <c r="G1" s="103"/>
    </row>
    <row r="2" spans="1:11" x14ac:dyDescent="0.3">
      <c r="A2" s="103" t="s">
        <v>0</v>
      </c>
      <c r="B2" s="104"/>
      <c r="C2" s="104"/>
      <c r="D2" s="104"/>
      <c r="E2" s="104"/>
      <c r="F2" s="104"/>
      <c r="G2" s="104"/>
    </row>
    <row r="3" spans="1:11" x14ac:dyDescent="0.3">
      <c r="A3" s="103"/>
      <c r="B3" s="103"/>
      <c r="C3" s="103"/>
      <c r="D3" s="103"/>
      <c r="E3" s="103"/>
      <c r="F3" s="103"/>
      <c r="G3" s="103"/>
    </row>
    <row r="4" spans="1:11" x14ac:dyDescent="0.3">
      <c r="K4" s="87"/>
    </row>
    <row r="5" spans="1:11" x14ac:dyDescent="0.3">
      <c r="A5" s="3"/>
    </row>
    <row r="6" spans="1:11" x14ac:dyDescent="0.3">
      <c r="A6" s="103" t="s">
        <v>34</v>
      </c>
      <c r="B6" s="103"/>
      <c r="C6" s="103"/>
      <c r="D6" s="103"/>
      <c r="E6" s="103"/>
      <c r="F6" s="103"/>
      <c r="G6" s="103"/>
    </row>
    <row r="7" spans="1:11" ht="15" thickBot="1" x14ac:dyDescent="0.35">
      <c r="A7" s="103"/>
      <c r="B7" s="103"/>
      <c r="C7" s="103"/>
      <c r="D7" s="103"/>
      <c r="E7" s="103"/>
      <c r="F7" s="103"/>
      <c r="G7" s="103"/>
    </row>
    <row r="8" spans="1:11" ht="20.399999999999999" customHeight="1" thickBot="1" x14ac:dyDescent="0.35">
      <c r="A8" s="105" t="s">
        <v>114</v>
      </c>
      <c r="B8" s="106"/>
      <c r="C8" s="106"/>
      <c r="D8" s="106"/>
      <c r="E8" s="106"/>
      <c r="F8" s="106"/>
      <c r="G8" s="106"/>
      <c r="H8" s="106"/>
      <c r="I8" s="106"/>
      <c r="J8" s="106"/>
      <c r="K8" s="40"/>
    </row>
    <row r="9" spans="1:11" ht="29.4" thickBot="1" x14ac:dyDescent="0.35">
      <c r="A9" s="39" t="s">
        <v>1</v>
      </c>
      <c r="B9" s="107" t="s">
        <v>10</v>
      </c>
      <c r="C9" s="107"/>
      <c r="D9" s="107"/>
      <c r="E9" s="107"/>
      <c r="F9" s="107"/>
      <c r="G9" s="107"/>
      <c r="H9" s="107" t="s">
        <v>2</v>
      </c>
      <c r="I9" s="107"/>
      <c r="J9" s="73" t="s">
        <v>115</v>
      </c>
      <c r="K9" s="74" t="s">
        <v>11</v>
      </c>
    </row>
    <row r="10" spans="1:11" x14ac:dyDescent="0.3">
      <c r="A10" s="70">
        <v>1414</v>
      </c>
      <c r="B10" s="108" t="s">
        <v>3</v>
      </c>
      <c r="C10" s="108"/>
      <c r="D10" s="108"/>
      <c r="E10" s="108"/>
      <c r="F10" s="108"/>
      <c r="G10" s="108"/>
      <c r="H10" s="109"/>
      <c r="I10" s="109"/>
      <c r="J10" s="71">
        <f>SUM(J11,J16,J17)</f>
        <v>13550</v>
      </c>
      <c r="K10" s="72">
        <f>SUM(K11,K16,K17)</f>
        <v>11195.36</v>
      </c>
    </row>
    <row r="11" spans="1:11" x14ac:dyDescent="0.3">
      <c r="A11" s="42" t="s">
        <v>8</v>
      </c>
      <c r="B11" s="110" t="s">
        <v>9</v>
      </c>
      <c r="C11" s="110"/>
      <c r="D11" s="110"/>
      <c r="E11" s="110"/>
      <c r="F11" s="110"/>
      <c r="G11" s="110"/>
      <c r="H11" s="111"/>
      <c r="I11" s="111"/>
      <c r="J11" s="4">
        <f>SUM(J12:J15)</f>
        <v>5850</v>
      </c>
      <c r="K11" s="43">
        <f>SUM(K12:K15)</f>
        <v>5850</v>
      </c>
    </row>
    <row r="12" spans="1:11" x14ac:dyDescent="0.3">
      <c r="A12" s="44"/>
      <c r="B12" s="112" t="s">
        <v>5</v>
      </c>
      <c r="C12" s="112"/>
      <c r="D12" s="112"/>
      <c r="E12" s="112"/>
      <c r="F12" s="112"/>
      <c r="G12" s="112"/>
      <c r="H12" s="93" t="s">
        <v>42</v>
      </c>
      <c r="I12" s="94"/>
      <c r="J12" s="1">
        <v>3150</v>
      </c>
      <c r="K12" s="45">
        <v>3150</v>
      </c>
    </row>
    <row r="13" spans="1:11" x14ac:dyDescent="0.3">
      <c r="A13" s="44"/>
      <c r="B13" s="112" t="s">
        <v>4</v>
      </c>
      <c r="C13" s="112"/>
      <c r="D13" s="112"/>
      <c r="E13" s="112"/>
      <c r="F13" s="112"/>
      <c r="G13" s="112"/>
      <c r="H13" s="95"/>
      <c r="I13" s="96"/>
      <c r="J13" s="1">
        <v>1350</v>
      </c>
      <c r="K13" s="45">
        <v>1350</v>
      </c>
    </row>
    <row r="14" spans="1:11" x14ac:dyDescent="0.3">
      <c r="A14" s="44"/>
      <c r="B14" s="112" t="s">
        <v>49</v>
      </c>
      <c r="C14" s="112"/>
      <c r="D14" s="112"/>
      <c r="E14" s="112"/>
      <c r="F14" s="112"/>
      <c r="G14" s="112"/>
      <c r="H14" s="95"/>
      <c r="I14" s="96"/>
      <c r="J14" s="1">
        <v>450</v>
      </c>
      <c r="K14" s="45">
        <v>450</v>
      </c>
    </row>
    <row r="15" spans="1:11" x14ac:dyDescent="0.3">
      <c r="A15" s="44"/>
      <c r="B15" s="112" t="s">
        <v>45</v>
      </c>
      <c r="C15" s="112"/>
      <c r="D15" s="112"/>
      <c r="E15" s="112"/>
      <c r="F15" s="112"/>
      <c r="G15" s="112"/>
      <c r="H15" s="95"/>
      <c r="I15" s="96"/>
      <c r="J15" s="1">
        <v>900</v>
      </c>
      <c r="K15" s="45">
        <v>900</v>
      </c>
    </row>
    <row r="16" spans="1:11" x14ac:dyDescent="0.3">
      <c r="A16" s="42" t="s">
        <v>12</v>
      </c>
      <c r="B16" s="7" t="s">
        <v>13</v>
      </c>
      <c r="C16" s="8"/>
      <c r="D16" s="9"/>
      <c r="E16" s="9"/>
      <c r="F16" s="9"/>
      <c r="G16" s="9"/>
      <c r="H16" s="9" t="s">
        <v>14</v>
      </c>
      <c r="I16" s="10"/>
      <c r="J16" s="6">
        <v>1200</v>
      </c>
      <c r="K16" s="68">
        <v>1200</v>
      </c>
    </row>
    <row r="17" spans="1:11" x14ac:dyDescent="0.3">
      <c r="A17" s="42" t="s">
        <v>53</v>
      </c>
      <c r="B17" s="7" t="s">
        <v>54</v>
      </c>
      <c r="C17" s="8"/>
      <c r="D17" s="9"/>
      <c r="E17" s="9"/>
      <c r="F17" s="9"/>
      <c r="G17" s="9"/>
      <c r="H17" s="9"/>
      <c r="I17" s="10"/>
      <c r="J17" s="6">
        <v>6500</v>
      </c>
      <c r="K17" s="68">
        <v>4145.3599999999997</v>
      </c>
    </row>
    <row r="18" spans="1:11" x14ac:dyDescent="0.3">
      <c r="A18" s="42"/>
      <c r="B18" s="31" t="s">
        <v>60</v>
      </c>
      <c r="C18" s="8"/>
      <c r="D18" s="8"/>
      <c r="E18" s="8"/>
      <c r="F18" s="9"/>
      <c r="G18" s="9"/>
      <c r="H18" s="9" t="s">
        <v>62</v>
      </c>
      <c r="I18" s="10"/>
      <c r="J18" s="21">
        <v>6500</v>
      </c>
      <c r="K18" s="69">
        <v>4145.3599999999997</v>
      </c>
    </row>
    <row r="19" spans="1:11" x14ac:dyDescent="0.3">
      <c r="A19" s="42"/>
      <c r="B19" s="31"/>
      <c r="C19" s="8"/>
      <c r="D19" s="8"/>
      <c r="E19" s="8"/>
      <c r="F19" s="9"/>
      <c r="G19" s="9"/>
      <c r="H19" s="9"/>
      <c r="I19" s="10"/>
      <c r="J19" s="21"/>
      <c r="K19" s="69"/>
    </row>
    <row r="20" spans="1:11" x14ac:dyDescent="0.3">
      <c r="A20" s="41">
        <v>1421</v>
      </c>
      <c r="B20" s="117" t="s">
        <v>7</v>
      </c>
      <c r="C20" s="118"/>
      <c r="D20" s="118"/>
      <c r="E20" s="118"/>
      <c r="F20" s="118"/>
      <c r="G20" s="118"/>
      <c r="H20" s="15"/>
      <c r="I20" s="16"/>
      <c r="J20" s="5">
        <f>SUM(J21:J27)</f>
        <v>37890</v>
      </c>
      <c r="K20" s="46">
        <f>SUM(K21:K27)</f>
        <v>37375</v>
      </c>
    </row>
    <row r="21" spans="1:11" x14ac:dyDescent="0.3">
      <c r="A21" s="42" t="s">
        <v>116</v>
      </c>
      <c r="B21" s="7" t="s">
        <v>117</v>
      </c>
      <c r="C21" s="8"/>
      <c r="D21" s="8"/>
      <c r="E21" s="8"/>
      <c r="F21" s="8"/>
      <c r="G21" s="8"/>
      <c r="H21" s="9"/>
      <c r="I21" s="10"/>
      <c r="J21" s="6">
        <v>2400</v>
      </c>
      <c r="K21" s="47">
        <v>2400</v>
      </c>
    </row>
    <row r="22" spans="1:11" s="24" customFormat="1" x14ac:dyDescent="0.3">
      <c r="A22" s="48" t="s">
        <v>87</v>
      </c>
      <c r="B22" s="27" t="s">
        <v>88</v>
      </c>
      <c r="C22" s="29"/>
      <c r="D22" s="29"/>
      <c r="E22" s="29"/>
      <c r="F22" s="29"/>
      <c r="G22" s="29"/>
      <c r="H22" s="28"/>
      <c r="I22" s="30"/>
      <c r="J22" s="26">
        <v>2000</v>
      </c>
      <c r="K22" s="49">
        <v>1985</v>
      </c>
    </row>
    <row r="23" spans="1:11" s="24" customFormat="1" x14ac:dyDescent="0.3">
      <c r="A23" s="48" t="s">
        <v>43</v>
      </c>
      <c r="B23" s="97" t="s">
        <v>44</v>
      </c>
      <c r="C23" s="98"/>
      <c r="D23" s="98"/>
      <c r="E23" s="98"/>
      <c r="F23" s="98"/>
      <c r="G23" s="98"/>
      <c r="H23" s="113"/>
      <c r="I23" s="114"/>
      <c r="J23" s="26">
        <v>1000</v>
      </c>
      <c r="K23" s="49">
        <v>1000</v>
      </c>
    </row>
    <row r="24" spans="1:11" s="24" customFormat="1" x14ac:dyDescent="0.3">
      <c r="A24" s="48" t="s">
        <v>37</v>
      </c>
      <c r="B24" s="27" t="s">
        <v>38</v>
      </c>
      <c r="C24" s="9"/>
      <c r="D24" s="9"/>
      <c r="E24" s="9"/>
      <c r="F24" s="9"/>
      <c r="G24" s="9"/>
      <c r="H24" s="28"/>
      <c r="I24" s="20"/>
      <c r="J24" s="26">
        <v>2165</v>
      </c>
      <c r="K24" s="49">
        <v>1665</v>
      </c>
    </row>
    <row r="25" spans="1:11" s="24" customFormat="1" x14ac:dyDescent="0.3">
      <c r="A25" s="48" t="s">
        <v>118</v>
      </c>
      <c r="B25" s="27" t="s">
        <v>119</v>
      </c>
      <c r="C25" s="9"/>
      <c r="D25" s="9"/>
      <c r="E25" s="9"/>
      <c r="F25" s="9"/>
      <c r="G25" s="9"/>
      <c r="H25" s="28"/>
      <c r="I25" s="20"/>
      <c r="J25" s="26">
        <v>4275</v>
      </c>
      <c r="K25" s="49">
        <v>4275</v>
      </c>
    </row>
    <row r="26" spans="1:11" s="24" customFormat="1" x14ac:dyDescent="0.3">
      <c r="A26" s="48" t="s">
        <v>56</v>
      </c>
      <c r="B26" s="27" t="s">
        <v>55</v>
      </c>
      <c r="C26" s="9"/>
      <c r="D26" s="9"/>
      <c r="E26" s="9"/>
      <c r="F26" s="9"/>
      <c r="G26" s="9"/>
      <c r="H26" s="28"/>
      <c r="I26" s="20"/>
      <c r="J26" s="26">
        <v>6050</v>
      </c>
      <c r="K26" s="49">
        <v>6050</v>
      </c>
    </row>
    <row r="27" spans="1:11" s="24" customFormat="1" x14ac:dyDescent="0.3">
      <c r="A27" s="48" t="s">
        <v>100</v>
      </c>
      <c r="B27" s="27" t="s">
        <v>120</v>
      </c>
      <c r="C27" s="9"/>
      <c r="D27" s="9"/>
      <c r="E27" s="9"/>
      <c r="F27" s="9"/>
      <c r="G27" s="9"/>
      <c r="H27" s="28"/>
      <c r="I27" s="20"/>
      <c r="J27" s="26">
        <v>20000</v>
      </c>
      <c r="K27" s="49">
        <v>20000</v>
      </c>
    </row>
    <row r="28" spans="1:11" x14ac:dyDescent="0.3">
      <c r="A28" s="41">
        <v>1453</v>
      </c>
      <c r="B28" s="117" t="s">
        <v>89</v>
      </c>
      <c r="C28" s="118"/>
      <c r="D28" s="118"/>
      <c r="E28" s="118"/>
      <c r="F28" s="118"/>
      <c r="G28" s="118"/>
      <c r="H28" s="15"/>
      <c r="I28" s="16"/>
      <c r="J28" s="5">
        <f>SUM(J29,J31,J38,J45,J47,J49,J51,J58,J61,J67,J74,J82,J94,J101,J104,J109)</f>
        <v>306583</v>
      </c>
      <c r="K28" s="46">
        <f>SUM(K29,K31,K38,K45,K47,K49,K51,K58,K61,K67,K74,K82,K94,K101,K104,K109)</f>
        <v>299632.24</v>
      </c>
    </row>
    <row r="29" spans="1:11" x14ac:dyDescent="0.3">
      <c r="A29" s="42" t="s">
        <v>121</v>
      </c>
      <c r="B29" s="115" t="s">
        <v>169</v>
      </c>
      <c r="C29" s="116"/>
      <c r="D29" s="116"/>
      <c r="E29" s="116"/>
      <c r="F29" s="116"/>
      <c r="G29" s="116"/>
      <c r="H29" s="9"/>
      <c r="I29" s="10"/>
      <c r="J29" s="6">
        <v>1500</v>
      </c>
      <c r="K29" s="47">
        <v>1495.32</v>
      </c>
    </row>
    <row r="30" spans="1:11" x14ac:dyDescent="0.3">
      <c r="A30" s="51"/>
      <c r="B30" s="99" t="s">
        <v>64</v>
      </c>
      <c r="C30" s="100"/>
      <c r="D30" s="100"/>
      <c r="E30" s="100"/>
      <c r="F30" s="100"/>
      <c r="G30" s="100"/>
      <c r="H30" s="19" t="s">
        <v>30</v>
      </c>
      <c r="I30" s="19"/>
      <c r="J30" s="18">
        <v>1500</v>
      </c>
      <c r="K30" s="52">
        <v>1495.32</v>
      </c>
    </row>
    <row r="31" spans="1:11" x14ac:dyDescent="0.3">
      <c r="A31" s="42" t="s">
        <v>122</v>
      </c>
      <c r="B31" s="115" t="s">
        <v>123</v>
      </c>
      <c r="C31" s="116"/>
      <c r="D31" s="116"/>
      <c r="E31" s="116"/>
      <c r="F31" s="116"/>
      <c r="G31" s="116"/>
      <c r="H31" s="9"/>
      <c r="I31" s="20"/>
      <c r="J31" s="6">
        <f>SUM(J32:J37)</f>
        <v>31880</v>
      </c>
      <c r="K31" s="47">
        <f>SUM(K32:K37)</f>
        <v>30320.39</v>
      </c>
    </row>
    <row r="32" spans="1:11" x14ac:dyDescent="0.3">
      <c r="A32" s="51"/>
      <c r="B32" s="99" t="s">
        <v>15</v>
      </c>
      <c r="C32" s="100"/>
      <c r="D32" s="100"/>
      <c r="E32" s="100"/>
      <c r="F32" s="100"/>
      <c r="G32" s="100"/>
      <c r="H32" s="19" t="s">
        <v>30</v>
      </c>
      <c r="I32" s="19"/>
      <c r="J32" s="18">
        <v>1500</v>
      </c>
      <c r="K32" s="52">
        <v>1493.76</v>
      </c>
    </row>
    <row r="33" spans="1:11" x14ac:dyDescent="0.3">
      <c r="A33" s="51"/>
      <c r="B33" s="99" t="s">
        <v>40</v>
      </c>
      <c r="C33" s="100"/>
      <c r="D33" s="100"/>
      <c r="E33" s="100"/>
      <c r="F33" s="100"/>
      <c r="G33" s="100"/>
      <c r="H33" s="19" t="s">
        <v>30</v>
      </c>
      <c r="I33" s="19"/>
      <c r="J33" s="18">
        <v>4900</v>
      </c>
      <c r="K33" s="52">
        <v>4900</v>
      </c>
    </row>
    <row r="34" spans="1:11" x14ac:dyDescent="0.3">
      <c r="A34" s="51"/>
      <c r="B34" s="99" t="s">
        <v>41</v>
      </c>
      <c r="C34" s="100"/>
      <c r="D34" s="100"/>
      <c r="E34" s="100"/>
      <c r="F34" s="100"/>
      <c r="G34" s="100"/>
      <c r="H34" s="19" t="s">
        <v>30</v>
      </c>
      <c r="I34" s="19"/>
      <c r="J34" s="18">
        <v>5300</v>
      </c>
      <c r="K34" s="52">
        <v>5292.72</v>
      </c>
    </row>
    <row r="35" spans="1:11" x14ac:dyDescent="0.3">
      <c r="A35" s="51"/>
      <c r="B35" s="17" t="s">
        <v>124</v>
      </c>
      <c r="C35" s="12"/>
      <c r="D35" s="12"/>
      <c r="E35" s="12"/>
      <c r="F35" s="12"/>
      <c r="G35" s="12"/>
      <c r="H35" s="19" t="s">
        <v>30</v>
      </c>
      <c r="I35" s="19"/>
      <c r="J35" s="18">
        <v>15230</v>
      </c>
      <c r="K35" s="52">
        <v>13804.69</v>
      </c>
    </row>
    <row r="36" spans="1:11" x14ac:dyDescent="0.3">
      <c r="A36" s="51"/>
      <c r="B36" s="17" t="s">
        <v>125</v>
      </c>
      <c r="C36" s="12"/>
      <c r="D36" s="12"/>
      <c r="E36" s="12"/>
      <c r="F36" s="12"/>
      <c r="G36" s="12"/>
      <c r="H36" s="19" t="s">
        <v>30</v>
      </c>
      <c r="I36" s="19"/>
      <c r="J36" s="18">
        <v>2350</v>
      </c>
      <c r="K36" s="52">
        <v>2350</v>
      </c>
    </row>
    <row r="37" spans="1:11" x14ac:dyDescent="0.3">
      <c r="A37" s="51"/>
      <c r="B37" s="17" t="s">
        <v>126</v>
      </c>
      <c r="C37" s="12"/>
      <c r="D37" s="12"/>
      <c r="E37" s="12"/>
      <c r="F37" s="12"/>
      <c r="G37" s="12"/>
      <c r="H37" s="19" t="s">
        <v>30</v>
      </c>
      <c r="I37" s="19"/>
      <c r="J37" s="18">
        <v>2600</v>
      </c>
      <c r="K37" s="52">
        <v>2479.2199999999998</v>
      </c>
    </row>
    <row r="38" spans="1:11" s="3" customFormat="1" x14ac:dyDescent="0.3">
      <c r="A38" s="42" t="s">
        <v>127</v>
      </c>
      <c r="B38" s="7" t="s">
        <v>128</v>
      </c>
      <c r="C38" s="8"/>
      <c r="D38" s="8"/>
      <c r="E38" s="8"/>
      <c r="F38" s="8"/>
      <c r="G38" s="8"/>
      <c r="H38" s="8"/>
      <c r="I38" s="10"/>
      <c r="J38" s="6">
        <f>SUM(J39:J40)</f>
        <v>8373</v>
      </c>
      <c r="K38" s="47">
        <f>SUM(K39:K40)</f>
        <v>8373</v>
      </c>
    </row>
    <row r="39" spans="1:11" x14ac:dyDescent="0.3">
      <c r="A39" s="51"/>
      <c r="B39" s="17" t="s">
        <v>15</v>
      </c>
      <c r="C39" s="12"/>
      <c r="D39" s="12"/>
      <c r="E39" s="12"/>
      <c r="F39" s="12"/>
      <c r="G39" s="12"/>
      <c r="H39" s="19" t="s">
        <v>30</v>
      </c>
      <c r="I39" s="19"/>
      <c r="J39" s="18">
        <v>6700</v>
      </c>
      <c r="K39" s="52">
        <v>6700</v>
      </c>
    </row>
    <row r="40" spans="1:11" ht="15" thickBot="1" x14ac:dyDescent="0.35">
      <c r="A40" s="51"/>
      <c r="B40" s="17" t="s">
        <v>129</v>
      </c>
      <c r="C40" s="12"/>
      <c r="D40" s="12"/>
      <c r="E40" s="12"/>
      <c r="F40" s="12"/>
      <c r="G40" s="12"/>
      <c r="H40" s="19" t="s">
        <v>30</v>
      </c>
      <c r="I40" s="19"/>
      <c r="J40" s="18">
        <v>1673</v>
      </c>
      <c r="K40" s="52">
        <v>1673</v>
      </c>
    </row>
    <row r="41" spans="1:11" ht="14.4" hidden="1" customHeight="1" thickBot="1" x14ac:dyDescent="0.35">
      <c r="A41" s="53"/>
      <c r="B41" s="36"/>
      <c r="C41" s="54"/>
      <c r="D41" s="54"/>
      <c r="E41" s="54"/>
      <c r="F41" s="54"/>
      <c r="G41" s="54"/>
      <c r="H41" s="54"/>
      <c r="I41" s="37"/>
      <c r="J41" s="38"/>
      <c r="K41" s="55"/>
    </row>
    <row r="42" spans="1:11" ht="6.6" hidden="1" customHeight="1" thickBot="1" x14ac:dyDescent="0.35">
      <c r="A42" s="53"/>
      <c r="B42" s="36"/>
      <c r="C42" s="54"/>
      <c r="D42" s="54"/>
      <c r="E42" s="54"/>
      <c r="F42" s="54"/>
      <c r="G42" s="54"/>
      <c r="H42" s="54"/>
      <c r="I42" s="37"/>
      <c r="J42" s="38"/>
      <c r="K42" s="55"/>
    </row>
    <row r="43" spans="1:11" ht="20.399999999999999" customHeight="1" thickBot="1" x14ac:dyDescent="0.35">
      <c r="A43" s="105" t="s">
        <v>114</v>
      </c>
      <c r="B43" s="106"/>
      <c r="C43" s="106"/>
      <c r="D43" s="106"/>
      <c r="E43" s="106"/>
      <c r="F43" s="106"/>
      <c r="G43" s="106"/>
      <c r="H43" s="106"/>
      <c r="I43" s="106"/>
      <c r="J43" s="106"/>
      <c r="K43" s="40"/>
    </row>
    <row r="44" spans="1:11" ht="63" customHeight="1" thickBot="1" x14ac:dyDescent="0.35">
      <c r="A44" s="39" t="s">
        <v>1</v>
      </c>
      <c r="B44" s="107" t="s">
        <v>10</v>
      </c>
      <c r="C44" s="107"/>
      <c r="D44" s="107"/>
      <c r="E44" s="107"/>
      <c r="F44" s="107"/>
      <c r="G44" s="107"/>
      <c r="H44" s="107" t="s">
        <v>2</v>
      </c>
      <c r="I44" s="107"/>
      <c r="J44" s="73" t="s">
        <v>115</v>
      </c>
      <c r="K44" s="74" t="s">
        <v>11</v>
      </c>
    </row>
    <row r="45" spans="1:11" x14ac:dyDescent="0.3">
      <c r="A45" s="75" t="s">
        <v>130</v>
      </c>
      <c r="B45" s="101" t="s">
        <v>131</v>
      </c>
      <c r="C45" s="102"/>
      <c r="D45" s="102"/>
      <c r="E45" s="102"/>
      <c r="F45" s="102"/>
      <c r="G45" s="102"/>
      <c r="H45" s="76"/>
      <c r="I45" s="77"/>
      <c r="J45" s="78">
        <f>SUM(J46:J46)</f>
        <v>1500</v>
      </c>
      <c r="K45" s="79">
        <f>SUM(K46:K46)</f>
        <v>1500</v>
      </c>
    </row>
    <row r="46" spans="1:11" x14ac:dyDescent="0.3">
      <c r="A46" s="51"/>
      <c r="B46" s="99" t="s">
        <v>63</v>
      </c>
      <c r="C46" s="100"/>
      <c r="D46" s="100"/>
      <c r="E46" s="100"/>
      <c r="F46" s="100"/>
      <c r="G46" s="100"/>
      <c r="H46" s="19" t="s">
        <v>30</v>
      </c>
      <c r="I46" s="19"/>
      <c r="J46" s="18">
        <v>1500</v>
      </c>
      <c r="K46" s="52">
        <v>1500</v>
      </c>
    </row>
    <row r="47" spans="1:11" x14ac:dyDescent="0.3">
      <c r="A47" s="42" t="s">
        <v>132</v>
      </c>
      <c r="B47" s="115" t="s">
        <v>133</v>
      </c>
      <c r="C47" s="116"/>
      <c r="D47" s="116"/>
      <c r="E47" s="116"/>
      <c r="F47" s="116"/>
      <c r="G47" s="116"/>
      <c r="H47" s="9"/>
      <c r="I47" s="10"/>
      <c r="J47" s="6">
        <f>SUM(J48:J48)</f>
        <v>5600</v>
      </c>
      <c r="K47" s="47">
        <f>SUM(K48:K48)</f>
        <v>5600</v>
      </c>
    </row>
    <row r="48" spans="1:11" x14ac:dyDescent="0.3">
      <c r="A48" s="51"/>
      <c r="B48" s="99" t="s">
        <v>63</v>
      </c>
      <c r="C48" s="100"/>
      <c r="D48" s="100"/>
      <c r="E48" s="100"/>
      <c r="F48" s="100"/>
      <c r="G48" s="100"/>
      <c r="H48" s="19" t="s">
        <v>30</v>
      </c>
      <c r="I48" s="19"/>
      <c r="J48" s="18">
        <v>5600</v>
      </c>
      <c r="K48" s="52">
        <v>5600</v>
      </c>
    </row>
    <row r="49" spans="1:11" x14ac:dyDescent="0.3">
      <c r="A49" s="42" t="s">
        <v>134</v>
      </c>
      <c r="B49" s="115" t="s">
        <v>135</v>
      </c>
      <c r="C49" s="116"/>
      <c r="D49" s="116"/>
      <c r="E49" s="116"/>
      <c r="F49" s="116"/>
      <c r="G49" s="116"/>
      <c r="H49" s="9"/>
      <c r="I49" s="10"/>
      <c r="J49" s="6">
        <f>SUM(J50:J50)</f>
        <v>6680</v>
      </c>
      <c r="K49" s="47">
        <f>SUM(K50:K50)</f>
        <v>6650</v>
      </c>
    </row>
    <row r="50" spans="1:11" x14ac:dyDescent="0.3">
      <c r="A50" s="51"/>
      <c r="B50" s="99" t="s">
        <v>15</v>
      </c>
      <c r="C50" s="100"/>
      <c r="D50" s="100"/>
      <c r="E50" s="100"/>
      <c r="F50" s="100"/>
      <c r="G50" s="100"/>
      <c r="H50" s="19" t="s">
        <v>30</v>
      </c>
      <c r="I50" s="19"/>
      <c r="J50" s="18">
        <v>6680</v>
      </c>
      <c r="K50" s="52">
        <v>6650</v>
      </c>
    </row>
    <row r="51" spans="1:11" x14ac:dyDescent="0.3">
      <c r="A51" s="42" t="s">
        <v>65</v>
      </c>
      <c r="B51" s="115" t="s">
        <v>136</v>
      </c>
      <c r="C51" s="116"/>
      <c r="D51" s="116"/>
      <c r="E51" s="116"/>
      <c r="F51" s="116"/>
      <c r="G51" s="116"/>
      <c r="H51" s="98"/>
      <c r="I51" s="10"/>
      <c r="J51" s="6">
        <f>SUM(J52,J53,J54,J55,J56,J57)</f>
        <v>36076</v>
      </c>
      <c r="K51" s="47">
        <f>SUM(K52,K53,K54,K55,K56,K57)</f>
        <v>34898.559999999998</v>
      </c>
    </row>
    <row r="52" spans="1:11" x14ac:dyDescent="0.3">
      <c r="A52" s="51"/>
      <c r="B52" s="99" t="s">
        <v>66</v>
      </c>
      <c r="C52" s="100"/>
      <c r="D52" s="100"/>
      <c r="E52" s="100"/>
      <c r="F52" s="100"/>
      <c r="G52" s="100"/>
      <c r="H52" s="19" t="s">
        <v>30</v>
      </c>
      <c r="I52" s="19"/>
      <c r="J52" s="18">
        <v>24510</v>
      </c>
      <c r="K52" s="52">
        <v>24510</v>
      </c>
    </row>
    <row r="53" spans="1:11" x14ac:dyDescent="0.3">
      <c r="A53" s="51"/>
      <c r="B53" s="99" t="s">
        <v>52</v>
      </c>
      <c r="C53" s="100"/>
      <c r="D53" s="100"/>
      <c r="E53" s="100"/>
      <c r="F53" s="100"/>
      <c r="G53" s="100"/>
      <c r="H53" s="19" t="s">
        <v>30</v>
      </c>
      <c r="I53" s="19"/>
      <c r="J53" s="18">
        <v>3894</v>
      </c>
      <c r="K53" s="52">
        <v>3893.36</v>
      </c>
    </row>
    <row r="54" spans="1:11" x14ac:dyDescent="0.3">
      <c r="A54" s="51"/>
      <c r="B54" s="99" t="s">
        <v>137</v>
      </c>
      <c r="C54" s="100"/>
      <c r="D54" s="100"/>
      <c r="E54" s="100"/>
      <c r="F54" s="100"/>
      <c r="G54" s="100"/>
      <c r="H54" s="19" t="s">
        <v>30</v>
      </c>
      <c r="I54" s="19"/>
      <c r="J54" s="18">
        <v>3220</v>
      </c>
      <c r="K54" s="52">
        <v>3220</v>
      </c>
    </row>
    <row r="55" spans="1:11" x14ac:dyDescent="0.3">
      <c r="A55" s="51"/>
      <c r="B55" s="119" t="s">
        <v>138</v>
      </c>
      <c r="C55" s="120"/>
      <c r="D55" s="120"/>
      <c r="E55" s="120"/>
      <c r="F55" s="120"/>
      <c r="G55" s="120"/>
      <c r="H55" s="19" t="s">
        <v>30</v>
      </c>
      <c r="I55" s="19"/>
      <c r="J55" s="18">
        <v>2300</v>
      </c>
      <c r="K55" s="52">
        <v>2300</v>
      </c>
    </row>
    <row r="56" spans="1:11" x14ac:dyDescent="0.3">
      <c r="A56" s="51"/>
      <c r="B56" s="99" t="s">
        <v>139</v>
      </c>
      <c r="C56" s="100"/>
      <c r="D56" s="100"/>
      <c r="E56" s="100"/>
      <c r="F56" s="100"/>
      <c r="G56" s="100"/>
      <c r="H56" s="19" t="s">
        <v>30</v>
      </c>
      <c r="I56" s="19"/>
      <c r="J56" s="18">
        <v>652</v>
      </c>
      <c r="K56" s="52">
        <v>652</v>
      </c>
    </row>
    <row r="57" spans="1:11" x14ac:dyDescent="0.3">
      <c r="A57" s="51"/>
      <c r="B57" s="17" t="s">
        <v>140</v>
      </c>
      <c r="C57" s="12"/>
      <c r="D57" s="12"/>
      <c r="E57" s="12"/>
      <c r="F57" s="12"/>
      <c r="G57" s="12"/>
      <c r="H57" s="19" t="s">
        <v>30</v>
      </c>
      <c r="I57" s="19"/>
      <c r="J57" s="18">
        <v>1500</v>
      </c>
      <c r="K57" s="52">
        <v>323.2</v>
      </c>
    </row>
    <row r="58" spans="1:11" x14ac:dyDescent="0.3">
      <c r="A58" s="42" t="s">
        <v>67</v>
      </c>
      <c r="B58" s="115" t="s">
        <v>16</v>
      </c>
      <c r="C58" s="116"/>
      <c r="D58" s="116"/>
      <c r="E58" s="116"/>
      <c r="F58" s="116"/>
      <c r="G58" s="116"/>
      <c r="H58" s="9"/>
      <c r="I58" s="10"/>
      <c r="J58" s="6">
        <f>SUM(J59:J60)</f>
        <v>7322</v>
      </c>
      <c r="K58" s="47">
        <f>SUM(K59:K60)</f>
        <v>7314.01</v>
      </c>
    </row>
    <row r="59" spans="1:11" x14ac:dyDescent="0.3">
      <c r="A59" s="51"/>
      <c r="B59" s="99" t="s">
        <v>141</v>
      </c>
      <c r="C59" s="100"/>
      <c r="D59" s="100"/>
      <c r="E59" s="100"/>
      <c r="F59" s="100"/>
      <c r="G59" s="100"/>
      <c r="H59" s="19" t="s">
        <v>30</v>
      </c>
      <c r="I59" s="19"/>
      <c r="J59" s="18">
        <v>2422</v>
      </c>
      <c r="K59" s="52">
        <v>2422</v>
      </c>
    </row>
    <row r="60" spans="1:11" x14ac:dyDescent="0.3">
      <c r="A60" s="51"/>
      <c r="B60" s="99" t="s">
        <v>142</v>
      </c>
      <c r="C60" s="100"/>
      <c r="D60" s="100"/>
      <c r="E60" s="100"/>
      <c r="F60" s="100"/>
      <c r="G60" s="100"/>
      <c r="H60" s="19" t="s">
        <v>30</v>
      </c>
      <c r="I60" s="19"/>
      <c r="J60" s="18">
        <v>4900</v>
      </c>
      <c r="K60" s="52">
        <v>4892.01</v>
      </c>
    </row>
    <row r="61" spans="1:11" x14ac:dyDescent="0.3">
      <c r="A61" s="42" t="s">
        <v>69</v>
      </c>
      <c r="B61" s="115" t="s">
        <v>17</v>
      </c>
      <c r="C61" s="116"/>
      <c r="D61" s="116"/>
      <c r="E61" s="116"/>
      <c r="F61" s="116"/>
      <c r="G61" s="116"/>
      <c r="H61" s="9"/>
      <c r="I61" s="20"/>
      <c r="J61" s="6">
        <f>SUM(J62:J63)</f>
        <v>7000</v>
      </c>
      <c r="K61" s="47">
        <f>SUM(K62:K63)</f>
        <v>7000</v>
      </c>
    </row>
    <row r="62" spans="1:11" x14ac:dyDescent="0.3">
      <c r="A62" s="51"/>
      <c r="B62" s="99" t="s">
        <v>18</v>
      </c>
      <c r="C62" s="100"/>
      <c r="D62" s="100"/>
      <c r="E62" s="100"/>
      <c r="F62" s="100"/>
      <c r="G62" s="100"/>
      <c r="H62" s="19" t="s">
        <v>30</v>
      </c>
      <c r="I62" s="19"/>
      <c r="J62" s="18">
        <v>3500</v>
      </c>
      <c r="K62" s="52">
        <v>3500</v>
      </c>
    </row>
    <row r="63" spans="1:11" ht="15" thickBot="1" x14ac:dyDescent="0.35">
      <c r="A63" s="51"/>
      <c r="B63" s="99" t="s">
        <v>143</v>
      </c>
      <c r="C63" s="100"/>
      <c r="D63" s="100"/>
      <c r="E63" s="100"/>
      <c r="F63" s="100"/>
      <c r="G63" s="100"/>
      <c r="H63" s="19" t="s">
        <v>30</v>
      </c>
      <c r="I63" s="19"/>
      <c r="J63" s="18">
        <v>3500</v>
      </c>
      <c r="K63" s="52">
        <v>3500</v>
      </c>
    </row>
    <row r="64" spans="1:11" ht="0.6" customHeight="1" thickBot="1" x14ac:dyDescent="0.35">
      <c r="A64" s="51"/>
      <c r="B64" s="17"/>
      <c r="C64" s="12"/>
      <c r="D64" s="12"/>
      <c r="E64" s="12"/>
      <c r="F64" s="12"/>
      <c r="G64" s="12"/>
      <c r="H64" s="12"/>
      <c r="I64" s="19"/>
      <c r="J64" s="18"/>
      <c r="K64" s="52"/>
    </row>
    <row r="65" spans="1:11" ht="20.399999999999999" customHeight="1" thickBot="1" x14ac:dyDescent="0.35">
      <c r="A65" s="128" t="s">
        <v>114</v>
      </c>
      <c r="B65" s="127"/>
      <c r="C65" s="127"/>
      <c r="D65" s="127"/>
      <c r="E65" s="127"/>
      <c r="F65" s="127"/>
      <c r="G65" s="127"/>
      <c r="H65" s="127"/>
      <c r="I65" s="127"/>
      <c r="J65" s="122"/>
      <c r="K65" s="40"/>
    </row>
    <row r="66" spans="1:11" ht="63" customHeight="1" thickBot="1" x14ac:dyDescent="0.35">
      <c r="A66" s="39" t="s">
        <v>1</v>
      </c>
      <c r="B66" s="121" t="s">
        <v>10</v>
      </c>
      <c r="C66" s="127"/>
      <c r="D66" s="127"/>
      <c r="E66" s="127"/>
      <c r="F66" s="127"/>
      <c r="G66" s="122"/>
      <c r="H66" s="121" t="s">
        <v>2</v>
      </c>
      <c r="I66" s="122"/>
      <c r="J66" s="73" t="s">
        <v>115</v>
      </c>
      <c r="K66" s="74" t="s">
        <v>11</v>
      </c>
    </row>
    <row r="67" spans="1:11" x14ac:dyDescent="0.3">
      <c r="A67" s="75" t="s">
        <v>70</v>
      </c>
      <c r="B67" s="101" t="s">
        <v>101</v>
      </c>
      <c r="C67" s="102"/>
      <c r="D67" s="102"/>
      <c r="E67" s="102"/>
      <c r="F67" s="102"/>
      <c r="G67" s="102"/>
      <c r="H67" s="76"/>
      <c r="I67" s="77"/>
      <c r="J67" s="78">
        <f>SUM(J68:J73)</f>
        <v>5134</v>
      </c>
      <c r="K67" s="79">
        <f>SUM(K68:K73)</f>
        <v>5134</v>
      </c>
    </row>
    <row r="68" spans="1:11" x14ac:dyDescent="0.3">
      <c r="A68" s="51"/>
      <c r="B68" s="99" t="s">
        <v>50</v>
      </c>
      <c r="C68" s="100"/>
      <c r="D68" s="100"/>
      <c r="E68" s="100"/>
      <c r="F68" s="100"/>
      <c r="G68" s="100"/>
      <c r="H68" s="19" t="s">
        <v>30</v>
      </c>
      <c r="I68" s="19"/>
      <c r="J68" s="18">
        <v>1334</v>
      </c>
      <c r="K68" s="52">
        <v>1334</v>
      </c>
    </row>
    <row r="69" spans="1:11" x14ac:dyDescent="0.3">
      <c r="A69" s="51"/>
      <c r="B69" s="99" t="s">
        <v>19</v>
      </c>
      <c r="C69" s="100"/>
      <c r="D69" s="100"/>
      <c r="E69" s="100"/>
      <c r="F69" s="100"/>
      <c r="G69" s="100"/>
      <c r="H69" s="19" t="s">
        <v>30</v>
      </c>
      <c r="I69" s="19"/>
      <c r="J69" s="18">
        <v>1200</v>
      </c>
      <c r="K69" s="52">
        <v>1200</v>
      </c>
    </row>
    <row r="70" spans="1:11" x14ac:dyDescent="0.3">
      <c r="A70" s="51"/>
      <c r="B70" s="99" t="s">
        <v>144</v>
      </c>
      <c r="C70" s="100"/>
      <c r="D70" s="100"/>
      <c r="E70" s="100"/>
      <c r="F70" s="100"/>
      <c r="G70" s="100"/>
      <c r="H70" s="19" t="s">
        <v>30</v>
      </c>
      <c r="I70" s="19"/>
      <c r="J70" s="18">
        <v>400</v>
      </c>
      <c r="K70" s="52">
        <v>400</v>
      </c>
    </row>
    <row r="71" spans="1:11" x14ac:dyDescent="0.3">
      <c r="A71" s="51"/>
      <c r="B71" s="99" t="s">
        <v>145</v>
      </c>
      <c r="C71" s="100"/>
      <c r="D71" s="100"/>
      <c r="E71" s="100"/>
      <c r="F71" s="100"/>
      <c r="G71" s="100"/>
      <c r="H71" s="19" t="s">
        <v>30</v>
      </c>
      <c r="I71" s="19"/>
      <c r="J71" s="18">
        <v>300</v>
      </c>
      <c r="K71" s="52">
        <v>300</v>
      </c>
    </row>
    <row r="72" spans="1:11" x14ac:dyDescent="0.3">
      <c r="A72" s="51"/>
      <c r="B72" s="17" t="s">
        <v>146</v>
      </c>
      <c r="C72" s="12"/>
      <c r="D72" s="12"/>
      <c r="E72" s="12"/>
      <c r="F72" s="12"/>
      <c r="G72" s="12"/>
      <c r="H72" s="19" t="s">
        <v>30</v>
      </c>
      <c r="I72" s="19"/>
      <c r="J72" s="18">
        <v>700</v>
      </c>
      <c r="K72" s="52">
        <v>700</v>
      </c>
    </row>
    <row r="73" spans="1:11" x14ac:dyDescent="0.3">
      <c r="A73" s="51"/>
      <c r="B73" s="17" t="s">
        <v>147</v>
      </c>
      <c r="C73" s="12"/>
      <c r="D73" s="12"/>
      <c r="E73" s="12"/>
      <c r="F73" s="12"/>
      <c r="G73" s="12"/>
      <c r="H73" s="19" t="s">
        <v>30</v>
      </c>
      <c r="I73" s="19"/>
      <c r="J73" s="18">
        <v>1200</v>
      </c>
      <c r="K73" s="52">
        <v>1200</v>
      </c>
    </row>
    <row r="74" spans="1:11" x14ac:dyDescent="0.3">
      <c r="A74" s="42" t="s">
        <v>72</v>
      </c>
      <c r="B74" s="115" t="s">
        <v>71</v>
      </c>
      <c r="C74" s="116"/>
      <c r="D74" s="116"/>
      <c r="E74" s="116"/>
      <c r="F74" s="116"/>
      <c r="G74" s="116"/>
      <c r="H74" s="9"/>
      <c r="I74" s="10"/>
      <c r="J74" s="6">
        <f>SUM(J75:J81)</f>
        <v>5925</v>
      </c>
      <c r="K74" s="47">
        <f>SUM(K75:K81)</f>
        <v>4519.2</v>
      </c>
    </row>
    <row r="75" spans="1:11" x14ac:dyDescent="0.3">
      <c r="A75" s="51"/>
      <c r="B75" s="99" t="s">
        <v>148</v>
      </c>
      <c r="C75" s="100"/>
      <c r="D75" s="100"/>
      <c r="E75" s="100"/>
      <c r="F75" s="100"/>
      <c r="G75" s="100"/>
      <c r="H75" s="19" t="s">
        <v>30</v>
      </c>
      <c r="I75" s="19"/>
      <c r="J75" s="18">
        <v>300</v>
      </c>
      <c r="K75" s="52">
        <v>300</v>
      </c>
    </row>
    <row r="76" spans="1:11" x14ac:dyDescent="0.3">
      <c r="A76" s="51"/>
      <c r="B76" s="99" t="s">
        <v>26</v>
      </c>
      <c r="C76" s="100"/>
      <c r="D76" s="100"/>
      <c r="E76" s="100"/>
      <c r="F76" s="100"/>
      <c r="G76" s="100"/>
      <c r="H76" s="19" t="s">
        <v>30</v>
      </c>
      <c r="I76" s="19"/>
      <c r="J76" s="18">
        <v>2080</v>
      </c>
      <c r="K76" s="52">
        <v>2019.2</v>
      </c>
    </row>
    <row r="77" spans="1:11" x14ac:dyDescent="0.3">
      <c r="A77" s="51"/>
      <c r="B77" s="17" t="s">
        <v>149</v>
      </c>
      <c r="C77" s="12"/>
      <c r="D77" s="12"/>
      <c r="E77" s="12"/>
      <c r="F77" s="12"/>
      <c r="G77" s="12"/>
      <c r="H77" s="19" t="s">
        <v>30</v>
      </c>
      <c r="I77" s="19"/>
      <c r="J77" s="18">
        <v>300</v>
      </c>
      <c r="K77" s="52">
        <v>300</v>
      </c>
    </row>
    <row r="78" spans="1:11" x14ac:dyDescent="0.3">
      <c r="A78" s="51"/>
      <c r="B78" s="17" t="s">
        <v>150</v>
      </c>
      <c r="C78" s="12"/>
      <c r="D78" s="12"/>
      <c r="E78" s="12"/>
      <c r="F78" s="12"/>
      <c r="G78" s="12"/>
      <c r="H78" s="19" t="s">
        <v>30</v>
      </c>
      <c r="I78" s="19"/>
      <c r="J78" s="18">
        <v>1000</v>
      </c>
      <c r="K78" s="52">
        <v>1000</v>
      </c>
    </row>
    <row r="79" spans="1:11" x14ac:dyDescent="0.3">
      <c r="A79" s="51"/>
      <c r="B79" s="17" t="s">
        <v>73</v>
      </c>
      <c r="C79" s="12"/>
      <c r="D79" s="12"/>
      <c r="E79" s="12"/>
      <c r="F79" s="12"/>
      <c r="G79" s="12"/>
      <c r="H79" s="19" t="s">
        <v>30</v>
      </c>
      <c r="I79" s="19"/>
      <c r="J79" s="18">
        <v>600</v>
      </c>
      <c r="K79" s="52">
        <v>600</v>
      </c>
    </row>
    <row r="80" spans="1:11" x14ac:dyDescent="0.3">
      <c r="A80" s="51"/>
      <c r="B80" s="17" t="s">
        <v>74</v>
      </c>
      <c r="C80" s="12"/>
      <c r="D80" s="12"/>
      <c r="E80" s="12"/>
      <c r="F80" s="12"/>
      <c r="G80" s="12"/>
      <c r="H80" s="19" t="s">
        <v>30</v>
      </c>
      <c r="I80" s="19"/>
      <c r="J80" s="18">
        <v>300</v>
      </c>
      <c r="K80" s="52">
        <v>300</v>
      </c>
    </row>
    <row r="81" spans="1:11" x14ac:dyDescent="0.3">
      <c r="A81" s="51"/>
      <c r="B81" s="17" t="s">
        <v>151</v>
      </c>
      <c r="C81" s="12"/>
      <c r="D81" s="12"/>
      <c r="E81" s="12"/>
      <c r="F81" s="12"/>
      <c r="G81" s="12"/>
      <c r="H81" s="19" t="s">
        <v>30</v>
      </c>
      <c r="I81" s="19"/>
      <c r="J81" s="18">
        <v>1345</v>
      </c>
      <c r="K81" s="52">
        <v>0</v>
      </c>
    </row>
    <row r="82" spans="1:11" x14ac:dyDescent="0.3">
      <c r="A82" s="42" t="s">
        <v>76</v>
      </c>
      <c r="B82" s="7" t="s">
        <v>75</v>
      </c>
      <c r="C82" s="8"/>
      <c r="D82" s="8"/>
      <c r="E82" s="8"/>
      <c r="F82" s="8"/>
      <c r="G82" s="8"/>
      <c r="H82" s="9"/>
      <c r="I82" s="20"/>
      <c r="J82" s="6">
        <f>SUM(J83:J93)</f>
        <v>139966</v>
      </c>
      <c r="K82" s="47">
        <f>SUM(K83:K93)</f>
        <v>138260.6</v>
      </c>
    </row>
    <row r="83" spans="1:11" x14ac:dyDescent="0.3">
      <c r="A83" s="51"/>
      <c r="B83" s="99" t="s">
        <v>21</v>
      </c>
      <c r="C83" s="100"/>
      <c r="D83" s="100"/>
      <c r="E83" s="100"/>
      <c r="F83" s="100"/>
      <c r="G83" s="100"/>
      <c r="H83" s="19" t="s">
        <v>30</v>
      </c>
      <c r="I83" s="19"/>
      <c r="J83" s="18">
        <v>19800</v>
      </c>
      <c r="K83" s="52">
        <v>19800</v>
      </c>
    </row>
    <row r="84" spans="1:11" x14ac:dyDescent="0.3">
      <c r="A84" s="51"/>
      <c r="B84" s="99" t="s">
        <v>22</v>
      </c>
      <c r="C84" s="100"/>
      <c r="D84" s="100"/>
      <c r="E84" s="100"/>
      <c r="F84" s="100"/>
      <c r="G84" s="100"/>
      <c r="H84" s="19" t="s">
        <v>30</v>
      </c>
      <c r="I84" s="19"/>
      <c r="J84" s="18">
        <v>34316</v>
      </c>
      <c r="K84" s="52">
        <v>33790.6</v>
      </c>
    </row>
    <row r="85" spans="1:11" x14ac:dyDescent="0.3">
      <c r="A85" s="51"/>
      <c r="B85" s="17" t="s">
        <v>20</v>
      </c>
      <c r="C85" s="12"/>
      <c r="D85" s="12"/>
      <c r="E85" s="12"/>
      <c r="F85" s="12"/>
      <c r="G85" s="12"/>
      <c r="H85" s="19" t="s">
        <v>30</v>
      </c>
      <c r="I85" s="19"/>
      <c r="J85" s="18">
        <v>38300</v>
      </c>
      <c r="K85" s="52">
        <v>38300</v>
      </c>
    </row>
    <row r="86" spans="1:11" x14ac:dyDescent="0.3">
      <c r="A86" s="51"/>
      <c r="B86" s="17" t="s">
        <v>152</v>
      </c>
      <c r="C86" s="12"/>
      <c r="D86" s="12"/>
      <c r="E86" s="12"/>
      <c r="F86" s="12"/>
      <c r="G86" s="12"/>
      <c r="H86" s="19" t="s">
        <v>30</v>
      </c>
      <c r="I86" s="19"/>
      <c r="J86" s="18">
        <v>23000</v>
      </c>
      <c r="K86" s="52">
        <v>23000</v>
      </c>
    </row>
    <row r="87" spans="1:11" x14ac:dyDescent="0.3">
      <c r="A87" s="51"/>
      <c r="B87" s="17" t="s">
        <v>153</v>
      </c>
      <c r="C87" s="12"/>
      <c r="D87" s="12"/>
      <c r="E87" s="12"/>
      <c r="F87" s="12"/>
      <c r="G87" s="12"/>
      <c r="H87" s="19" t="s">
        <v>30</v>
      </c>
      <c r="I87" s="19"/>
      <c r="J87" s="18">
        <v>5000</v>
      </c>
      <c r="K87" s="52">
        <v>5000</v>
      </c>
    </row>
    <row r="88" spans="1:11" x14ac:dyDescent="0.3">
      <c r="A88" s="51"/>
      <c r="B88" s="17" t="s">
        <v>23</v>
      </c>
      <c r="C88" s="12"/>
      <c r="D88" s="12"/>
      <c r="E88" s="12"/>
      <c r="F88" s="12"/>
      <c r="G88" s="12"/>
      <c r="H88" s="19" t="s">
        <v>30</v>
      </c>
      <c r="I88" s="19"/>
      <c r="J88" s="18">
        <v>4450</v>
      </c>
      <c r="K88" s="52">
        <v>4450</v>
      </c>
    </row>
    <row r="89" spans="1:11" x14ac:dyDescent="0.3">
      <c r="A89" s="51"/>
      <c r="B89" s="17" t="s">
        <v>78</v>
      </c>
      <c r="C89" s="12"/>
      <c r="D89" s="12"/>
      <c r="E89" s="12"/>
      <c r="F89" s="12"/>
      <c r="G89" s="12"/>
      <c r="H89" s="19" t="s">
        <v>30</v>
      </c>
      <c r="I89" s="19"/>
      <c r="J89" s="18">
        <v>5000</v>
      </c>
      <c r="K89" s="52">
        <v>5000</v>
      </c>
    </row>
    <row r="90" spans="1:11" x14ac:dyDescent="0.3">
      <c r="A90" s="51"/>
      <c r="B90" s="17" t="s">
        <v>77</v>
      </c>
      <c r="C90" s="12"/>
      <c r="D90" s="12"/>
      <c r="E90" s="12"/>
      <c r="F90" s="12"/>
      <c r="G90" s="12"/>
      <c r="H90" s="19" t="s">
        <v>30</v>
      </c>
      <c r="I90" s="19"/>
      <c r="J90" s="18">
        <v>2900</v>
      </c>
      <c r="K90" s="52">
        <v>2900</v>
      </c>
    </row>
    <row r="91" spans="1:11" x14ac:dyDescent="0.3">
      <c r="A91" s="51"/>
      <c r="B91" s="17" t="s">
        <v>24</v>
      </c>
      <c r="C91" s="12"/>
      <c r="D91" s="12"/>
      <c r="E91" s="12"/>
      <c r="F91" s="12"/>
      <c r="G91" s="12"/>
      <c r="H91" s="19" t="s">
        <v>30</v>
      </c>
      <c r="I91" s="19"/>
      <c r="J91" s="18">
        <v>900</v>
      </c>
      <c r="K91" s="52">
        <v>900</v>
      </c>
    </row>
    <row r="92" spans="1:11" x14ac:dyDescent="0.3">
      <c r="A92" s="51"/>
      <c r="B92" s="17" t="s">
        <v>154</v>
      </c>
      <c r="C92" s="12"/>
      <c r="D92" s="12"/>
      <c r="E92" s="12"/>
      <c r="F92" s="12"/>
      <c r="G92" s="12"/>
      <c r="H92" s="19" t="s">
        <v>30</v>
      </c>
      <c r="I92" s="19"/>
      <c r="J92" s="18">
        <v>1300</v>
      </c>
      <c r="K92" s="52">
        <v>120</v>
      </c>
    </row>
    <row r="93" spans="1:11" x14ac:dyDescent="0.3">
      <c r="A93" s="51"/>
      <c r="B93" s="17" t="s">
        <v>79</v>
      </c>
      <c r="C93" s="12"/>
      <c r="D93" s="12"/>
      <c r="E93" s="12"/>
      <c r="F93" s="12"/>
      <c r="G93" s="12"/>
      <c r="H93" s="19" t="s">
        <v>30</v>
      </c>
      <c r="I93" s="19"/>
      <c r="J93" s="18">
        <v>5000</v>
      </c>
      <c r="K93" s="52">
        <v>5000</v>
      </c>
    </row>
    <row r="94" spans="1:11" x14ac:dyDescent="0.3">
      <c r="A94" s="42" t="s">
        <v>81</v>
      </c>
      <c r="B94" s="7" t="s">
        <v>25</v>
      </c>
      <c r="C94" s="8"/>
      <c r="D94" s="8"/>
      <c r="E94" s="8"/>
      <c r="F94" s="8"/>
      <c r="G94" s="8"/>
      <c r="H94" s="9"/>
      <c r="I94" s="20"/>
      <c r="J94" s="6">
        <f>SUM(J95:J100)</f>
        <v>6095</v>
      </c>
      <c r="K94" s="47">
        <f>SUM(K95:K100)</f>
        <v>6072.16</v>
      </c>
    </row>
    <row r="95" spans="1:11" x14ac:dyDescent="0.3">
      <c r="B95" s="36" t="s">
        <v>156</v>
      </c>
      <c r="H95" s="19" t="s">
        <v>30</v>
      </c>
      <c r="J95" s="90">
        <v>1330</v>
      </c>
      <c r="K95" s="18">
        <v>1325.37</v>
      </c>
    </row>
    <row r="96" spans="1:11" x14ac:dyDescent="0.3">
      <c r="B96" s="36" t="s">
        <v>31</v>
      </c>
      <c r="H96" s="19" t="s">
        <v>30</v>
      </c>
      <c r="J96" s="89">
        <v>300</v>
      </c>
      <c r="K96" s="38">
        <v>300</v>
      </c>
    </row>
    <row r="97" spans="1:16" x14ac:dyDescent="0.3">
      <c r="B97" s="36" t="s">
        <v>36</v>
      </c>
      <c r="H97" s="19" t="s">
        <v>30</v>
      </c>
      <c r="J97" s="89">
        <v>500</v>
      </c>
      <c r="K97" s="18">
        <v>500</v>
      </c>
    </row>
    <row r="98" spans="1:16" x14ac:dyDescent="0.3">
      <c r="B98" s="36" t="s">
        <v>51</v>
      </c>
      <c r="H98" s="19" t="s">
        <v>30</v>
      </c>
      <c r="J98" s="89">
        <v>500</v>
      </c>
      <c r="K98" s="38">
        <v>500</v>
      </c>
    </row>
    <row r="99" spans="1:16" x14ac:dyDescent="0.3">
      <c r="B99" s="54" t="s">
        <v>157</v>
      </c>
      <c r="H99" s="19" t="s">
        <v>30</v>
      </c>
      <c r="J99" s="89">
        <v>600</v>
      </c>
      <c r="K99" s="18">
        <v>581.79</v>
      </c>
    </row>
    <row r="100" spans="1:16" x14ac:dyDescent="0.3">
      <c r="B100" s="54" t="s">
        <v>80</v>
      </c>
      <c r="H100" s="19" t="s">
        <v>30</v>
      </c>
      <c r="J100" s="89">
        <v>2865</v>
      </c>
      <c r="K100" s="84">
        <v>2865</v>
      </c>
    </row>
    <row r="101" spans="1:16" x14ac:dyDescent="0.3">
      <c r="A101" s="42" t="s">
        <v>82</v>
      </c>
      <c r="B101" s="7" t="s">
        <v>27</v>
      </c>
      <c r="C101" s="8"/>
      <c r="D101" s="8"/>
      <c r="E101" s="8"/>
      <c r="F101" s="8"/>
      <c r="G101" s="8"/>
      <c r="H101" s="9"/>
      <c r="I101" s="20"/>
      <c r="J101" s="6">
        <f>SUM(J102:J103)</f>
        <v>15000</v>
      </c>
      <c r="K101" s="47">
        <f>SUM(K102:K103)</f>
        <v>15000</v>
      </c>
    </row>
    <row r="102" spans="1:16" x14ac:dyDescent="0.3">
      <c r="B102" s="54" t="s">
        <v>32</v>
      </c>
      <c r="H102" s="19" t="s">
        <v>30</v>
      </c>
      <c r="J102" s="90">
        <v>10000</v>
      </c>
      <c r="K102" s="84">
        <v>10000</v>
      </c>
      <c r="P102" s="86"/>
    </row>
    <row r="103" spans="1:16" x14ac:dyDescent="0.3">
      <c r="B103" s="54" t="s">
        <v>83</v>
      </c>
      <c r="C103" t="s">
        <v>158</v>
      </c>
      <c r="H103" s="19" t="s">
        <v>30</v>
      </c>
      <c r="J103" s="90">
        <v>5000</v>
      </c>
      <c r="K103" s="91">
        <v>5000</v>
      </c>
    </row>
    <row r="104" spans="1:16" x14ac:dyDescent="0.3">
      <c r="A104" s="42" t="s">
        <v>159</v>
      </c>
      <c r="B104" s="7" t="s">
        <v>160</v>
      </c>
      <c r="C104" s="8"/>
      <c r="D104" s="8"/>
      <c r="E104" s="8"/>
      <c r="F104" s="8"/>
      <c r="G104" s="8"/>
      <c r="H104" s="9"/>
      <c r="I104" s="9"/>
      <c r="J104" s="6">
        <f>SUM(J105:J108)</f>
        <v>10532</v>
      </c>
      <c r="K104" s="6">
        <f>SUM(K105:K108)</f>
        <v>9495</v>
      </c>
    </row>
    <row r="105" spans="1:16" x14ac:dyDescent="0.3">
      <c r="B105" s="54" t="s">
        <v>60</v>
      </c>
      <c r="H105" s="54" t="s">
        <v>161</v>
      </c>
      <c r="J105" s="18">
        <v>4882</v>
      </c>
      <c r="K105" s="92">
        <v>3845</v>
      </c>
    </row>
    <row r="106" spans="1:16" x14ac:dyDescent="0.3">
      <c r="B106" s="54" t="s">
        <v>68</v>
      </c>
      <c r="H106" s="19" t="s">
        <v>30</v>
      </c>
      <c r="J106" s="88">
        <v>2450</v>
      </c>
      <c r="K106" s="91">
        <v>2450</v>
      </c>
    </row>
    <row r="107" spans="1:16" x14ac:dyDescent="0.3">
      <c r="B107" s="54" t="s">
        <v>162</v>
      </c>
      <c r="H107" s="19" t="s">
        <v>30</v>
      </c>
      <c r="J107" s="90">
        <v>2900</v>
      </c>
      <c r="K107" s="92">
        <v>2900</v>
      </c>
    </row>
    <row r="108" spans="1:16" x14ac:dyDescent="0.3">
      <c r="B108" s="54" t="s">
        <v>60</v>
      </c>
      <c r="H108" s="54" t="s">
        <v>161</v>
      </c>
      <c r="J108" s="90">
        <v>300</v>
      </c>
      <c r="K108" s="91">
        <v>300</v>
      </c>
    </row>
    <row r="109" spans="1:16" x14ac:dyDescent="0.3">
      <c r="A109" s="42" t="s">
        <v>163</v>
      </c>
      <c r="B109" s="7" t="s">
        <v>164</v>
      </c>
      <c r="C109" s="8"/>
      <c r="D109" s="8"/>
      <c r="E109" s="8"/>
      <c r="F109" s="8"/>
      <c r="G109" s="8"/>
      <c r="H109" s="9"/>
      <c r="I109" s="20"/>
      <c r="J109" s="6">
        <v>18000</v>
      </c>
      <c r="K109" s="47">
        <v>18000</v>
      </c>
    </row>
    <row r="110" spans="1:16" x14ac:dyDescent="0.3">
      <c r="B110" t="s">
        <v>22</v>
      </c>
      <c r="H110" s="19" t="s">
        <v>30</v>
      </c>
      <c r="J110" s="84">
        <v>18000</v>
      </c>
      <c r="K110" s="84">
        <v>18000</v>
      </c>
    </row>
    <row r="111" spans="1:16" x14ac:dyDescent="0.3">
      <c r="A111" s="41">
        <v>1439</v>
      </c>
      <c r="B111" s="117" t="s">
        <v>90</v>
      </c>
      <c r="C111" s="118"/>
      <c r="D111" s="118"/>
      <c r="E111" s="118"/>
      <c r="F111" s="118"/>
      <c r="G111" s="118"/>
      <c r="H111" s="15"/>
      <c r="I111" s="16"/>
      <c r="J111" s="5">
        <f>SUM(J112:J118)</f>
        <v>43061</v>
      </c>
      <c r="K111" s="5">
        <f>SUM(K112:K118)</f>
        <v>43060.33</v>
      </c>
    </row>
    <row r="112" spans="1:16" x14ac:dyDescent="0.3">
      <c r="A112" s="42" t="s">
        <v>165</v>
      </c>
      <c r="B112" s="7" t="s">
        <v>166</v>
      </c>
      <c r="C112" s="8"/>
      <c r="D112" s="8"/>
      <c r="E112" s="8"/>
      <c r="F112" s="8"/>
      <c r="G112" s="8"/>
      <c r="H112" s="9"/>
      <c r="I112" s="20"/>
      <c r="J112" s="21"/>
      <c r="K112" s="56"/>
    </row>
    <row r="113" spans="1:11" x14ac:dyDescent="0.3">
      <c r="B113" t="s">
        <v>60</v>
      </c>
      <c r="J113" s="85">
        <v>1500</v>
      </c>
      <c r="K113" s="85">
        <v>1500</v>
      </c>
    </row>
    <row r="114" spans="1:11" x14ac:dyDescent="0.3">
      <c r="A114" s="42" t="s">
        <v>91</v>
      </c>
      <c r="B114" s="7" t="s">
        <v>84</v>
      </c>
      <c r="C114" s="8"/>
      <c r="D114" s="8"/>
      <c r="E114" s="8"/>
      <c r="F114" s="8"/>
      <c r="G114" s="8"/>
      <c r="H114" s="9"/>
      <c r="I114" s="20"/>
      <c r="J114" s="21"/>
      <c r="K114" s="56"/>
    </row>
    <row r="115" spans="1:11" x14ac:dyDescent="0.3">
      <c r="B115" t="s">
        <v>60</v>
      </c>
      <c r="J115" s="85">
        <v>4000</v>
      </c>
      <c r="K115" s="85">
        <v>4000</v>
      </c>
    </row>
    <row r="116" spans="1:11" x14ac:dyDescent="0.3">
      <c r="A116" s="42" t="s">
        <v>167</v>
      </c>
      <c r="B116" s="7" t="s">
        <v>168</v>
      </c>
      <c r="C116" s="8"/>
      <c r="D116" s="8"/>
      <c r="E116" s="8"/>
      <c r="F116" s="8"/>
      <c r="G116" s="8"/>
      <c r="H116" s="9"/>
      <c r="I116" s="20"/>
      <c r="J116" s="21"/>
      <c r="K116" s="56"/>
    </row>
    <row r="117" spans="1:11" x14ac:dyDescent="0.3">
      <c r="B117" t="s">
        <v>60</v>
      </c>
      <c r="J117" s="85">
        <v>20000</v>
      </c>
      <c r="K117" s="85">
        <v>20000</v>
      </c>
    </row>
    <row r="118" spans="1:11" x14ac:dyDescent="0.3">
      <c r="A118" s="42" t="s">
        <v>155</v>
      </c>
      <c r="B118" s="115" t="s">
        <v>85</v>
      </c>
      <c r="C118" s="116"/>
      <c r="D118" s="116"/>
      <c r="E118" s="116"/>
      <c r="F118" s="116"/>
      <c r="G118" s="116"/>
      <c r="H118" s="20" t="s">
        <v>102</v>
      </c>
      <c r="I118" s="20"/>
      <c r="J118" s="21">
        <v>17561</v>
      </c>
      <c r="K118" s="56">
        <v>17560.330000000002</v>
      </c>
    </row>
    <row r="119" spans="1:11" x14ac:dyDescent="0.3">
      <c r="A119" s="41">
        <v>1452</v>
      </c>
      <c r="B119" s="117" t="s">
        <v>92</v>
      </c>
      <c r="C119" s="118"/>
      <c r="D119" s="118"/>
      <c r="E119" s="118"/>
      <c r="F119" s="118"/>
      <c r="G119" s="118"/>
      <c r="H119" s="9"/>
      <c r="I119" s="16"/>
      <c r="J119" s="5">
        <f>J120</f>
        <v>58000</v>
      </c>
      <c r="K119" s="46">
        <f>K120</f>
        <v>58000</v>
      </c>
    </row>
    <row r="120" spans="1:11" x14ac:dyDescent="0.3">
      <c r="A120" s="42" t="s">
        <v>93</v>
      </c>
      <c r="B120" s="7" t="s">
        <v>94</v>
      </c>
      <c r="C120" s="8"/>
      <c r="D120" s="8"/>
      <c r="E120" s="8"/>
      <c r="F120" s="8"/>
      <c r="G120" s="8"/>
      <c r="H120" s="9" t="s">
        <v>86</v>
      </c>
      <c r="I120" s="20"/>
      <c r="J120" s="21">
        <v>58000</v>
      </c>
      <c r="K120" s="56">
        <v>58000</v>
      </c>
    </row>
    <row r="121" spans="1:11" x14ac:dyDescent="0.3">
      <c r="A121" s="41">
        <v>1435</v>
      </c>
      <c r="B121" s="117" t="s">
        <v>95</v>
      </c>
      <c r="C121" s="118"/>
      <c r="D121" s="118"/>
      <c r="E121" s="118"/>
      <c r="F121" s="118"/>
      <c r="G121" s="118"/>
      <c r="H121" s="15"/>
      <c r="I121" s="16"/>
      <c r="J121" s="5">
        <f>J122+J125+J127</f>
        <v>68963</v>
      </c>
      <c r="K121" s="46">
        <f>K122+K125+K127</f>
        <v>68649.490000000005</v>
      </c>
    </row>
    <row r="122" spans="1:11" x14ac:dyDescent="0.3">
      <c r="A122" s="42" t="s">
        <v>96</v>
      </c>
      <c r="B122" s="7" t="s">
        <v>97</v>
      </c>
      <c r="C122" s="8"/>
      <c r="D122" s="8"/>
      <c r="E122" s="8"/>
      <c r="F122" s="8"/>
      <c r="G122" s="8"/>
      <c r="H122" s="9"/>
      <c r="I122" s="20"/>
      <c r="J122" s="21">
        <f>SUM(J123:J124)</f>
        <v>58763</v>
      </c>
      <c r="K122" s="56">
        <f>SUM(K123:K124)</f>
        <v>58747.01</v>
      </c>
    </row>
    <row r="123" spans="1:11" x14ac:dyDescent="0.3">
      <c r="A123" s="51"/>
      <c r="B123" s="17" t="s">
        <v>103</v>
      </c>
      <c r="C123" s="33"/>
      <c r="D123" s="33"/>
      <c r="E123" s="33"/>
      <c r="F123" s="33"/>
      <c r="G123" s="33"/>
      <c r="H123" s="12" t="s">
        <v>48</v>
      </c>
      <c r="I123" s="19"/>
      <c r="J123" s="18">
        <v>56093</v>
      </c>
      <c r="K123" s="52">
        <v>56092.55</v>
      </c>
    </row>
    <row r="124" spans="1:11" x14ac:dyDescent="0.3">
      <c r="A124" s="51"/>
      <c r="B124" s="32" t="s">
        <v>113</v>
      </c>
      <c r="C124" s="33"/>
      <c r="D124" s="33"/>
      <c r="E124" s="33"/>
      <c r="F124" s="33"/>
      <c r="G124" s="33"/>
      <c r="H124" s="12" t="s">
        <v>48</v>
      </c>
      <c r="I124" s="19"/>
      <c r="J124" s="18">
        <v>2670</v>
      </c>
      <c r="K124" s="52">
        <v>2654.46</v>
      </c>
    </row>
    <row r="125" spans="1:11" x14ac:dyDescent="0.3">
      <c r="A125" s="42" t="s">
        <v>28</v>
      </c>
      <c r="B125" s="7" t="s">
        <v>29</v>
      </c>
      <c r="C125" s="8"/>
      <c r="D125" s="8"/>
      <c r="E125" s="8"/>
      <c r="F125" s="8"/>
      <c r="G125" s="8"/>
      <c r="H125" s="9"/>
      <c r="I125" s="20"/>
      <c r="J125" s="6">
        <f>SUM(J126)</f>
        <v>2000</v>
      </c>
      <c r="K125" s="47">
        <f>SUM(K126)</f>
        <v>2000</v>
      </c>
    </row>
    <row r="126" spans="1:11" x14ac:dyDescent="0.3">
      <c r="A126" s="51"/>
      <c r="B126" s="99" t="s">
        <v>104</v>
      </c>
      <c r="C126" s="100"/>
      <c r="D126" s="100"/>
      <c r="E126" s="100"/>
      <c r="F126" s="100"/>
      <c r="G126" s="100"/>
      <c r="H126" s="12" t="s">
        <v>48</v>
      </c>
      <c r="I126" s="19"/>
      <c r="J126" s="18">
        <v>2000</v>
      </c>
      <c r="K126" s="52">
        <v>2000</v>
      </c>
    </row>
    <row r="127" spans="1:11" x14ac:dyDescent="0.3">
      <c r="A127" s="42" t="s">
        <v>46</v>
      </c>
      <c r="B127" s="7" t="s">
        <v>39</v>
      </c>
      <c r="C127" s="8"/>
      <c r="D127" s="8"/>
      <c r="E127" s="8"/>
      <c r="F127" s="8"/>
      <c r="G127" s="8"/>
      <c r="H127" s="9"/>
      <c r="I127" s="20"/>
      <c r="J127" s="6">
        <f>SUM(J128:J128)</f>
        <v>8200</v>
      </c>
      <c r="K127" s="47">
        <f>SUM(K128:K128)</f>
        <v>7902.48</v>
      </c>
    </row>
    <row r="128" spans="1:11" x14ac:dyDescent="0.3">
      <c r="A128" s="51"/>
      <c r="B128" s="99" t="s">
        <v>105</v>
      </c>
      <c r="C128" s="100"/>
      <c r="D128" s="100"/>
      <c r="E128" s="100"/>
      <c r="F128" s="100"/>
      <c r="G128" s="100"/>
      <c r="H128" s="19" t="s">
        <v>48</v>
      </c>
      <c r="I128" s="19"/>
      <c r="J128" s="18">
        <v>8200</v>
      </c>
      <c r="K128" s="52">
        <v>7902.48</v>
      </c>
    </row>
    <row r="129" spans="1:11" x14ac:dyDescent="0.3">
      <c r="A129" s="57">
        <v>1437</v>
      </c>
      <c r="B129" s="34" t="s">
        <v>57</v>
      </c>
      <c r="C129" s="8"/>
      <c r="D129" s="8"/>
      <c r="E129" s="8"/>
      <c r="F129" s="8"/>
      <c r="G129" s="8"/>
      <c r="H129" s="9"/>
      <c r="I129" s="20"/>
      <c r="J129" s="35">
        <f>J130+J131</f>
        <v>30472</v>
      </c>
      <c r="K129" s="50">
        <f>K130+K131</f>
        <v>30467.67</v>
      </c>
    </row>
    <row r="130" spans="1:11" x14ac:dyDescent="0.3">
      <c r="A130" s="51" t="s">
        <v>98</v>
      </c>
      <c r="B130" s="32" t="s">
        <v>99</v>
      </c>
      <c r="C130" s="33"/>
      <c r="D130" s="33"/>
      <c r="E130" s="33"/>
      <c r="F130" s="33"/>
      <c r="G130" s="33"/>
      <c r="H130" s="19" t="s">
        <v>48</v>
      </c>
      <c r="I130" s="19"/>
      <c r="J130" s="14">
        <v>9112</v>
      </c>
      <c r="K130" s="58">
        <v>9111.7199999999993</v>
      </c>
    </row>
    <row r="131" spans="1:11" x14ac:dyDescent="0.3">
      <c r="A131" s="51" t="s">
        <v>58</v>
      </c>
      <c r="B131" s="32" t="s">
        <v>59</v>
      </c>
      <c r="C131" s="33"/>
      <c r="D131" s="33"/>
      <c r="E131" s="33"/>
      <c r="F131" s="33"/>
      <c r="G131" s="33"/>
      <c r="H131" s="19" t="s">
        <v>48</v>
      </c>
      <c r="I131" s="19"/>
      <c r="J131" s="14">
        <v>21360</v>
      </c>
      <c r="K131" s="58">
        <v>21355.95</v>
      </c>
    </row>
    <row r="132" spans="1:11" x14ac:dyDescent="0.3">
      <c r="A132" s="51"/>
      <c r="B132" s="32"/>
      <c r="C132" s="33"/>
      <c r="D132" s="33"/>
      <c r="E132" s="33"/>
      <c r="F132" s="33"/>
      <c r="G132" s="33"/>
      <c r="H132" s="2"/>
      <c r="I132" s="19"/>
      <c r="J132" s="18"/>
      <c r="K132" s="52"/>
    </row>
    <row r="133" spans="1:11" x14ac:dyDescent="0.3">
      <c r="A133" s="59"/>
      <c r="B133" s="125" t="s">
        <v>35</v>
      </c>
      <c r="C133" s="126"/>
      <c r="D133" s="126"/>
      <c r="E133" s="126"/>
      <c r="F133" s="126"/>
      <c r="G133" s="126"/>
      <c r="H133" s="22"/>
      <c r="I133" s="23"/>
      <c r="J133" s="11">
        <f>SUM(J10,J20,J28,J111,J119,J121,J129)</f>
        <v>558519</v>
      </c>
      <c r="K133" s="60">
        <f>SUM(K10,K20,K28,K111,K119,K121,K129)</f>
        <v>548380.09</v>
      </c>
    </row>
    <row r="134" spans="1:11" x14ac:dyDescent="0.3">
      <c r="A134" s="51"/>
      <c r="B134" s="123"/>
      <c r="C134" s="124"/>
      <c r="D134" s="124"/>
      <c r="E134" s="124"/>
      <c r="F134" s="124"/>
      <c r="G134" s="124"/>
      <c r="H134" s="12"/>
      <c r="I134" s="13"/>
      <c r="J134" s="14"/>
      <c r="K134" s="58"/>
    </row>
    <row r="135" spans="1:11" ht="3" customHeight="1" x14ac:dyDescent="0.3">
      <c r="A135" s="61"/>
      <c r="K135" s="62"/>
    </row>
    <row r="136" spans="1:11" ht="1.2" customHeight="1" x14ac:dyDescent="0.3">
      <c r="A136" s="61"/>
      <c r="K136" s="62"/>
    </row>
    <row r="137" spans="1:11" ht="15" hidden="1" thickBot="1" x14ac:dyDescent="0.35">
      <c r="A137" s="61"/>
      <c r="K137" s="62"/>
    </row>
    <row r="138" spans="1:11" ht="15" hidden="1" thickBot="1" x14ac:dyDescent="0.35">
      <c r="A138" s="61"/>
      <c r="K138" s="62"/>
    </row>
    <row r="139" spans="1:11" ht="15" hidden="1" thickBot="1" x14ac:dyDescent="0.35">
      <c r="A139" s="61"/>
      <c r="K139" s="62"/>
    </row>
    <row r="140" spans="1:11" ht="15" hidden="1" thickBot="1" x14ac:dyDescent="0.35">
      <c r="A140" s="61"/>
      <c r="K140" s="62"/>
    </row>
    <row r="141" spans="1:11" ht="7.95" hidden="1" customHeight="1" thickBot="1" x14ac:dyDescent="0.35">
      <c r="A141" s="61"/>
      <c r="K141" s="62"/>
    </row>
    <row r="142" spans="1:11" ht="15" hidden="1" thickBot="1" x14ac:dyDescent="0.35">
      <c r="A142" s="61"/>
      <c r="K142" s="62"/>
    </row>
    <row r="143" spans="1:11" ht="15" hidden="1" thickBot="1" x14ac:dyDescent="0.35">
      <c r="A143" s="61"/>
      <c r="K143" s="62"/>
    </row>
    <row r="144" spans="1:11" ht="15" hidden="1" thickBot="1" x14ac:dyDescent="0.35">
      <c r="A144" s="61"/>
      <c r="K144" s="62"/>
    </row>
    <row r="145" spans="1:11" ht="15" hidden="1" thickBot="1" x14ac:dyDescent="0.35">
      <c r="A145" s="61"/>
      <c r="K145" s="62"/>
    </row>
    <row r="146" spans="1:11" ht="15" hidden="1" thickBot="1" x14ac:dyDescent="0.35">
      <c r="A146" s="61"/>
      <c r="K146" s="62"/>
    </row>
    <row r="147" spans="1:11" ht="15" hidden="1" thickBot="1" x14ac:dyDescent="0.35">
      <c r="A147" s="61"/>
      <c r="K147" s="62"/>
    </row>
    <row r="148" spans="1:11" ht="15" hidden="1" thickBot="1" x14ac:dyDescent="0.35">
      <c r="A148" s="61"/>
      <c r="K148" s="62"/>
    </row>
    <row r="149" spans="1:11" ht="15" hidden="1" thickBot="1" x14ac:dyDescent="0.35">
      <c r="A149" s="61"/>
      <c r="K149" s="62"/>
    </row>
    <row r="150" spans="1:11" ht="15" hidden="1" thickBot="1" x14ac:dyDescent="0.35">
      <c r="A150" s="61"/>
      <c r="K150" s="62"/>
    </row>
    <row r="151" spans="1:11" ht="15" hidden="1" thickBot="1" x14ac:dyDescent="0.35">
      <c r="A151" s="61"/>
      <c r="K151" s="62"/>
    </row>
    <row r="152" spans="1:11" ht="15" hidden="1" thickBot="1" x14ac:dyDescent="0.35">
      <c r="A152" s="61"/>
      <c r="K152" s="62"/>
    </row>
    <row r="153" spans="1:11" ht="15" hidden="1" thickBot="1" x14ac:dyDescent="0.35">
      <c r="A153" s="61"/>
      <c r="K153" s="62"/>
    </row>
    <row r="154" spans="1:11" ht="15" hidden="1" thickBot="1" x14ac:dyDescent="0.35">
      <c r="A154" s="61"/>
      <c r="K154" s="62"/>
    </row>
    <row r="155" spans="1:11" ht="15" hidden="1" thickBot="1" x14ac:dyDescent="0.35">
      <c r="A155" s="61"/>
      <c r="K155" s="62"/>
    </row>
    <row r="156" spans="1:11" ht="4.95" customHeight="1" thickBot="1" x14ac:dyDescent="0.35">
      <c r="A156" s="61"/>
      <c r="K156" s="62"/>
    </row>
    <row r="157" spans="1:11" ht="15" thickBot="1" x14ac:dyDescent="0.35">
      <c r="A157" s="105" t="s">
        <v>114</v>
      </c>
      <c r="B157" s="106"/>
      <c r="C157" s="106"/>
      <c r="D157" s="106"/>
      <c r="E157" s="106"/>
      <c r="F157" s="106"/>
      <c r="G157" s="106"/>
      <c r="H157" s="106"/>
      <c r="I157" s="106"/>
      <c r="J157" s="106"/>
      <c r="K157" s="40"/>
    </row>
    <row r="158" spans="1:11" ht="29.4" thickBot="1" x14ac:dyDescent="0.35">
      <c r="A158" s="39" t="s">
        <v>1</v>
      </c>
      <c r="B158" s="107" t="s">
        <v>10</v>
      </c>
      <c r="C158" s="107"/>
      <c r="D158" s="107"/>
      <c r="E158" s="107"/>
      <c r="F158" s="107"/>
      <c r="G158" s="107"/>
      <c r="H158" s="107" t="s">
        <v>2</v>
      </c>
      <c r="I158" s="107"/>
      <c r="J158" s="73" t="s">
        <v>115</v>
      </c>
      <c r="K158" s="74" t="s">
        <v>11</v>
      </c>
    </row>
    <row r="159" spans="1:11" x14ac:dyDescent="0.3">
      <c r="A159" s="70">
        <v>1415</v>
      </c>
      <c r="B159" s="131" t="s">
        <v>6</v>
      </c>
      <c r="C159" s="132"/>
      <c r="D159" s="132"/>
      <c r="E159" s="132"/>
      <c r="F159" s="132"/>
      <c r="G159" s="132"/>
      <c r="H159" s="80"/>
      <c r="I159" s="81"/>
      <c r="J159" s="82">
        <f>J160</f>
        <v>10000</v>
      </c>
      <c r="K159" s="83">
        <f>K160</f>
        <v>10000</v>
      </c>
    </row>
    <row r="160" spans="1:11" x14ac:dyDescent="0.3">
      <c r="A160" s="42" t="s">
        <v>53</v>
      </c>
      <c r="B160" s="115" t="s">
        <v>54</v>
      </c>
      <c r="C160" s="116"/>
      <c r="D160" s="116"/>
      <c r="E160" s="116"/>
      <c r="F160" s="116"/>
      <c r="G160" s="116"/>
      <c r="H160" s="9"/>
      <c r="I160" s="20"/>
      <c r="J160" s="6">
        <f>SUM(J161:J161)</f>
        <v>10000</v>
      </c>
      <c r="K160" s="47">
        <f>SUM(K161:K161)</f>
        <v>10000</v>
      </c>
    </row>
    <row r="161" spans="1:11" x14ac:dyDescent="0.3">
      <c r="A161" s="51"/>
      <c r="B161" s="17" t="s">
        <v>106</v>
      </c>
      <c r="C161" s="12"/>
      <c r="D161" s="12"/>
      <c r="E161" s="12"/>
      <c r="F161" s="12"/>
      <c r="G161" s="12"/>
      <c r="H161" s="2" t="s">
        <v>86</v>
      </c>
      <c r="I161" s="19"/>
      <c r="J161" s="18">
        <v>10000</v>
      </c>
      <c r="K161" s="52">
        <v>10000</v>
      </c>
    </row>
    <row r="162" spans="1:11" x14ac:dyDescent="0.3">
      <c r="A162" s="70">
        <v>1435</v>
      </c>
      <c r="B162" s="131" t="s">
        <v>95</v>
      </c>
      <c r="C162" s="132"/>
      <c r="D162" s="132"/>
      <c r="E162" s="132"/>
      <c r="F162" s="132"/>
      <c r="G162" s="132"/>
      <c r="H162" s="80"/>
      <c r="I162" s="81"/>
      <c r="J162" s="82">
        <f>J163+SUM(J164)</f>
        <v>72917</v>
      </c>
      <c r="K162" s="83">
        <f>K163+SUM(K164)</f>
        <v>72917</v>
      </c>
    </row>
    <row r="163" spans="1:11" x14ac:dyDescent="0.3">
      <c r="A163" s="51" t="s">
        <v>96</v>
      </c>
      <c r="B163" s="32" t="s">
        <v>97</v>
      </c>
      <c r="C163" s="33"/>
      <c r="D163" s="12"/>
      <c r="E163" s="12"/>
      <c r="F163" s="12"/>
      <c r="G163" s="12"/>
      <c r="H163" s="2"/>
      <c r="I163" s="19"/>
      <c r="J163" s="18"/>
      <c r="K163" s="52"/>
    </row>
    <row r="164" spans="1:11" x14ac:dyDescent="0.3">
      <c r="A164" s="51"/>
      <c r="B164" s="17" t="s">
        <v>106</v>
      </c>
      <c r="C164" s="12"/>
      <c r="D164" s="12"/>
      <c r="E164" s="12"/>
      <c r="F164" s="12"/>
      <c r="G164" s="12"/>
      <c r="H164" s="2" t="s">
        <v>86</v>
      </c>
      <c r="I164" s="19"/>
      <c r="J164" s="18">
        <v>72917</v>
      </c>
      <c r="K164" s="52">
        <v>72917</v>
      </c>
    </row>
    <row r="165" spans="1:11" x14ac:dyDescent="0.3">
      <c r="A165" s="59"/>
      <c r="B165" s="125" t="s">
        <v>47</v>
      </c>
      <c r="C165" s="126"/>
      <c r="D165" s="126"/>
      <c r="E165" s="126"/>
      <c r="F165" s="126"/>
      <c r="G165" s="126"/>
      <c r="H165" s="22"/>
      <c r="I165" s="23"/>
      <c r="J165" s="11">
        <f>SUM(J159,J162)</f>
        <v>82917</v>
      </c>
      <c r="K165" s="60">
        <f>SUM(K159,K162)</f>
        <v>82917</v>
      </c>
    </row>
    <row r="166" spans="1:11" x14ac:dyDescent="0.3">
      <c r="A166" s="41">
        <v>1432</v>
      </c>
      <c r="B166" s="117" t="s">
        <v>107</v>
      </c>
      <c r="C166" s="118"/>
      <c r="D166" s="118"/>
      <c r="E166" s="118"/>
      <c r="F166" s="118"/>
      <c r="G166" s="118"/>
      <c r="H166" s="15"/>
      <c r="I166" s="16"/>
      <c r="J166" s="5">
        <f>J167+J169</f>
        <v>30800</v>
      </c>
      <c r="K166" s="46">
        <f>K167+K169</f>
        <v>30764.44</v>
      </c>
    </row>
    <row r="167" spans="1:11" x14ac:dyDescent="0.3">
      <c r="A167" s="42" t="s">
        <v>108</v>
      </c>
      <c r="B167" s="115" t="s">
        <v>109</v>
      </c>
      <c r="C167" s="116"/>
      <c r="D167" s="116"/>
      <c r="E167" s="116"/>
      <c r="F167" s="116"/>
      <c r="G167" s="116"/>
      <c r="H167" s="9"/>
      <c r="I167" s="20"/>
      <c r="J167" s="6">
        <f>SUM(J168:J168)</f>
        <v>28000</v>
      </c>
      <c r="K167" s="47">
        <v>28000</v>
      </c>
    </row>
    <row r="168" spans="1:11" x14ac:dyDescent="0.3">
      <c r="A168" s="51"/>
      <c r="B168" s="17" t="s">
        <v>110</v>
      </c>
      <c r="C168" s="12"/>
      <c r="D168" s="12"/>
      <c r="E168" s="12"/>
      <c r="F168" s="12"/>
      <c r="G168" s="12"/>
      <c r="H168" s="19" t="s">
        <v>48</v>
      </c>
      <c r="I168" s="19"/>
      <c r="J168" s="18">
        <v>28000</v>
      </c>
      <c r="K168" s="52">
        <v>28000</v>
      </c>
    </row>
    <row r="169" spans="1:11" x14ac:dyDescent="0.3">
      <c r="A169" s="42" t="s">
        <v>111</v>
      </c>
      <c r="B169" s="115" t="s">
        <v>112</v>
      </c>
      <c r="C169" s="116"/>
      <c r="D169" s="116"/>
      <c r="E169" s="116"/>
      <c r="F169" s="116"/>
      <c r="G169" s="116"/>
      <c r="H169" s="9"/>
      <c r="I169" s="20"/>
      <c r="J169" s="6">
        <v>2800</v>
      </c>
      <c r="K169" s="47">
        <v>2764.44</v>
      </c>
    </row>
    <row r="170" spans="1:11" x14ac:dyDescent="0.3">
      <c r="A170" s="51"/>
      <c r="B170" s="17" t="s">
        <v>110</v>
      </c>
      <c r="C170" s="12"/>
      <c r="D170" s="12"/>
      <c r="E170" s="12"/>
      <c r="F170" s="12"/>
      <c r="G170" s="12"/>
      <c r="H170" s="19" t="s">
        <v>48</v>
      </c>
      <c r="I170" s="19"/>
      <c r="J170" s="18">
        <v>2800</v>
      </c>
      <c r="K170" s="52">
        <v>2764.44</v>
      </c>
    </row>
    <row r="171" spans="1:11" ht="17.399999999999999" customHeight="1" thickBot="1" x14ac:dyDescent="0.35">
      <c r="A171" s="63"/>
      <c r="B171" s="129" t="s">
        <v>61</v>
      </c>
      <c r="C171" s="130"/>
      <c r="D171" s="130"/>
      <c r="E171" s="130"/>
      <c r="F171" s="130"/>
      <c r="G171" s="130"/>
      <c r="H171" s="64"/>
      <c r="I171" s="65"/>
      <c r="J171" s="66">
        <f>SUM(J166)</f>
        <v>30800</v>
      </c>
      <c r="K171" s="67">
        <f>SUM(K166)</f>
        <v>30764.44</v>
      </c>
    </row>
  </sheetData>
  <mergeCells count="78">
    <mergeCell ref="B167:G167"/>
    <mergeCell ref="B171:G171"/>
    <mergeCell ref="B165:G165"/>
    <mergeCell ref="A157:J157"/>
    <mergeCell ref="B158:G158"/>
    <mergeCell ref="H158:I158"/>
    <mergeCell ref="B159:G159"/>
    <mergeCell ref="B160:G160"/>
    <mergeCell ref="B169:G169"/>
    <mergeCell ref="B162:G162"/>
    <mergeCell ref="B128:G128"/>
    <mergeCell ref="B111:G111"/>
    <mergeCell ref="H66:I66"/>
    <mergeCell ref="B51:H51"/>
    <mergeCell ref="B166:G166"/>
    <mergeCell ref="B134:G134"/>
    <mergeCell ref="B133:G133"/>
    <mergeCell ref="B121:G121"/>
    <mergeCell ref="B118:G118"/>
    <mergeCell ref="B67:G67"/>
    <mergeCell ref="B68:G68"/>
    <mergeCell ref="B69:G69"/>
    <mergeCell ref="B70:G70"/>
    <mergeCell ref="B66:G66"/>
    <mergeCell ref="A65:J65"/>
    <mergeCell ref="B71:G71"/>
    <mergeCell ref="B83:G83"/>
    <mergeCell ref="B84:G84"/>
    <mergeCell ref="B119:G119"/>
    <mergeCell ref="B126:G126"/>
    <mergeCell ref="B74:G74"/>
    <mergeCell ref="B75:G75"/>
    <mergeCell ref="B76:G76"/>
    <mergeCell ref="H44:I44"/>
    <mergeCell ref="B28:G28"/>
    <mergeCell ref="B49:G49"/>
    <mergeCell ref="B50:G50"/>
    <mergeCell ref="B61:G61"/>
    <mergeCell ref="B55:G55"/>
    <mergeCell ref="B56:G56"/>
    <mergeCell ref="B52:G52"/>
    <mergeCell ref="B53:G53"/>
    <mergeCell ref="B54:G54"/>
    <mergeCell ref="B59:G59"/>
    <mergeCell ref="B60:G60"/>
    <mergeCell ref="B29:G29"/>
    <mergeCell ref="B30:G30"/>
    <mergeCell ref="A43:J43"/>
    <mergeCell ref="B46:G46"/>
    <mergeCell ref="B62:G62"/>
    <mergeCell ref="B63:G63"/>
    <mergeCell ref="B58:G58"/>
    <mergeCell ref="B13:G13"/>
    <mergeCell ref="B14:G14"/>
    <mergeCell ref="B15:G15"/>
    <mergeCell ref="B20:G20"/>
    <mergeCell ref="B48:G48"/>
    <mergeCell ref="B31:G31"/>
    <mergeCell ref="B32:G32"/>
    <mergeCell ref="B33:G33"/>
    <mergeCell ref="B44:G44"/>
    <mergeCell ref="B47:G47"/>
    <mergeCell ref="H12:I15"/>
    <mergeCell ref="B23:G23"/>
    <mergeCell ref="B34:G34"/>
    <mergeCell ref="B45:G45"/>
    <mergeCell ref="A1:G1"/>
    <mergeCell ref="A2:G2"/>
    <mergeCell ref="A7:G7"/>
    <mergeCell ref="A8:J8"/>
    <mergeCell ref="B9:G9"/>
    <mergeCell ref="H9:I9"/>
    <mergeCell ref="A3:G3"/>
    <mergeCell ref="A6:G6"/>
    <mergeCell ref="B10:I10"/>
    <mergeCell ref="B11:I11"/>
    <mergeCell ref="B12:G12"/>
    <mergeCell ref="H23:I2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0</xdr:col>
                <xdr:colOff>838200</xdr:colOff>
                <xdr:row>2</xdr:row>
                <xdr:rowOff>45720</xdr:rowOff>
              </from>
              <to>
                <xdr:col>1</xdr:col>
                <xdr:colOff>259080</xdr:colOff>
                <xdr:row>4</xdr:row>
                <xdr:rowOff>76200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Donacije 2024.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Cetina</dc:creator>
  <cp:lastModifiedBy>Općina Omisalj</cp:lastModifiedBy>
  <cp:lastPrinted>2024-01-29T10:24:52Z</cp:lastPrinted>
  <dcterms:created xsi:type="dcterms:W3CDTF">2018-02-14T10:23:52Z</dcterms:created>
  <dcterms:modified xsi:type="dcterms:W3CDTF">2025-01-28T11:24:33Z</dcterms:modified>
</cp:coreProperties>
</file>