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oncaric\Desktop\Nabava\2026\044-26 Sanacija dijela ceste Križ-Riva - faza III\"/>
    </mc:Choice>
  </mc:AlternateContent>
  <xr:revisionPtr revIDLastSave="0" documentId="13_ncr:1_{A7ECC5D9-2AAC-4293-8D87-5975E6FC292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Uputa za popunjavanje" sheetId="4" r:id="rId1"/>
    <sheet name="Troškovnik" sheetId="2" r:id="rId2"/>
  </sheets>
  <definedNames>
    <definedName name="_xlnm.Print_Area" localSheetId="1">Troškovnik!$A$1:$F$61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F12" i="2"/>
  <c r="F36" i="2" l="1"/>
  <c r="F35" i="2"/>
  <c r="B49" i="2"/>
  <c r="B48" i="2"/>
  <c r="F41" i="2"/>
  <c r="F40" i="2"/>
  <c r="F34" i="2"/>
  <c r="F33" i="2"/>
  <c r="F16" i="2"/>
  <c r="F15" i="2"/>
  <c r="F21" i="2"/>
  <c r="F22" i="2"/>
  <c r="F20" i="2"/>
  <c r="F37" i="2" l="1"/>
  <c r="F48" i="2" s="1"/>
  <c r="F42" i="2"/>
  <c r="F49" i="2" s="1"/>
  <c r="F23" i="2"/>
  <c r="F26" i="2" l="1"/>
  <c r="F27" i="2"/>
  <c r="F28" i="2"/>
  <c r="F29" i="2"/>
  <c r="F10" i="2"/>
  <c r="F17" i="2" s="1"/>
  <c r="F30" i="2" l="1"/>
  <c r="B47" i="2" l="1"/>
  <c r="B46" i="2"/>
  <c r="B45" i="2"/>
  <c r="F45" i="2" l="1"/>
  <c r="F47" i="2" l="1"/>
  <c r="F46" i="2"/>
  <c r="F50" i="2" l="1"/>
  <c r="F51" i="2" s="1"/>
  <c r="F52" i="2" l="1"/>
</calcChain>
</file>

<file path=xl/sharedStrings.xml><?xml version="1.0" encoding="utf-8"?>
<sst xmlns="http://schemas.openxmlformats.org/spreadsheetml/2006/main" count="103" uniqueCount="80">
  <si>
    <t>T R O Š K O V N I K</t>
  </si>
  <si>
    <t>R. br.</t>
  </si>
  <si>
    <t>Opis</t>
  </si>
  <si>
    <t>Jedinična mjera</t>
  </si>
  <si>
    <t>Jedinična cijena</t>
  </si>
  <si>
    <t>Količina</t>
  </si>
  <si>
    <t>Iznos</t>
  </si>
  <si>
    <t>REKAPITULACIJA</t>
  </si>
  <si>
    <t>UKUPNO:</t>
  </si>
  <si>
    <t>PDV (25%):</t>
  </si>
  <si>
    <t>SVEUKUPNO:</t>
  </si>
  <si>
    <t>U _____________, _______________ godine.</t>
  </si>
  <si>
    <t>___________________________________</t>
  </si>
  <si>
    <t>(ime, prezime i potpis ovlaštene osobe Ponuditelja)</t>
  </si>
  <si>
    <t>PONUDITELJ</t>
  </si>
  <si>
    <t>MP</t>
  </si>
  <si>
    <t>1.</t>
  </si>
  <si>
    <t>2.</t>
  </si>
  <si>
    <t>3.</t>
  </si>
  <si>
    <t>Popunjavaju se samo polja označena svijetlo plavom bojom, i to jediničnim cijenama bez PDV-a. Molimo ponuditelje da ne mijenjaju preostala polja. Naručitelj je u obrazac ubacio odgovarajuće formule za izračun cijene.
Ukoliko je ponuđena cijena nula, odnosno ponuditelj stavku nudi besplatno obvezan je u polje predviđeno za upis cijene iste upisati iznos od 0,00 EUR (nula eura). Sve stavke troškovnika moraju biti popunjene.
Ukoliko ponuditelj nije u sustavu PDV-a, u rekapitulaciji pod stavkom "PDV (25%)" upisuje nulu (0). Za ponuditelje u sustavu PDV-a ova stavka će se automatski izračunati i nema potrebe za upisivanjem ičega.
OPĆINA OMIŠALJ</t>
  </si>
  <si>
    <t>2.1.</t>
  </si>
  <si>
    <t>1.1.</t>
  </si>
  <si>
    <t>1.2.</t>
  </si>
  <si>
    <t>1.3.</t>
  </si>
  <si>
    <t>2.2.</t>
  </si>
  <si>
    <t>2.3.</t>
  </si>
  <si>
    <t>PRIPREMNI RADOVI</t>
  </si>
  <si>
    <t>PRIPREMNI RADOVI - UKUPNO</t>
  </si>
  <si>
    <t>ZEMLJANI RADOVI</t>
  </si>
  <si>
    <t>ZEMLJANI RADOVI - UKUPNO</t>
  </si>
  <si>
    <t>m2</t>
  </si>
  <si>
    <t>m3</t>
  </si>
  <si>
    <t>3.1.</t>
  </si>
  <si>
    <t>3.2.</t>
  </si>
  <si>
    <t>3.3.</t>
  </si>
  <si>
    <t>3.4.</t>
  </si>
  <si>
    <t>Evidencijski broj nabave: 044/26</t>
  </si>
  <si>
    <t>Predmet nabave: Sanacija dijela ceste Križ-Riva - faza III.</t>
  </si>
  <si>
    <t>m'</t>
  </si>
  <si>
    <t>ASFALTERSKI RADOVI</t>
  </si>
  <si>
    <t>ASFALTERSKI RADOVI - UKUPNO</t>
  </si>
  <si>
    <t>t</t>
  </si>
  <si>
    <t>5.</t>
  </si>
  <si>
    <t>4.</t>
  </si>
  <si>
    <t>PROMETNA SIGNALIZACIJA</t>
  </si>
  <si>
    <t>PROMETNA SIGNALIZACIJA - UKUPNO</t>
  </si>
  <si>
    <t>5.1.</t>
  </si>
  <si>
    <t>5.2.</t>
  </si>
  <si>
    <t>4.1.</t>
  </si>
  <si>
    <t>4.2.</t>
  </si>
  <si>
    <t>4.3.</t>
  </si>
  <si>
    <t>Strojno rezanje asfalta i betona. Stavka obuhvaća sva potrebna strojna rezanja na mjestima uklapanja nove i postojeće kolničke konstrukcije, na mjestima proširenja kolnika, pri izvedbi prekopa i sličnih radova. Obračun po m’ izvedenog reza.</t>
  </si>
  <si>
    <t>1.2.1.</t>
  </si>
  <si>
    <t>1.2.2.</t>
  </si>
  <si>
    <t>1.3.1.</t>
  </si>
  <si>
    <t>1.3.2.</t>
  </si>
  <si>
    <t>glodanje (frezanje) asfaltnog sloja kolnika prosječne debljine do 2 cm</t>
  </si>
  <si>
    <t>Glodanje (frezanje) asfaltnog sloja kolnika. Stavka obuhvaća frezanje postojećeg asfaltnog sloja, čišćenje obrađene površine te utovar i prijevoz uklonjenog materijala na lokaciju koju osigurava Naručitelj, udaljenu do 5 km od lokacije izvođenja radova. Zbrinjavanje materijala na osiguranoj lokaciji obveza je Naručitelja. Obračun po m2 frezane površine.</t>
  </si>
  <si>
    <t>glodanje (frezanje) asfaltnog sloja kolnika prosječne debljine od 4 do 6 cm</t>
  </si>
  <si>
    <t>Izdizanje okna komunalnih i drugih instalacija. Stavka obuhvaća uklanjanje postojećeg poklopca s pripadajućim okvirom, prilagodbu visine okna (nadogradnju betonom ili drugim odgovarajućim materijalom) do razine završnog sloja kolnika te ponovnu ugradnju poklopca i okvira. Stavka uključuje i čišćenje postojećeg okna prije ponovne ugradnje. Obračun po komadu izdignutog poklopca.</t>
  </si>
  <si>
    <t>poklopac promjera 60 cm ili dimenzija 60 x 60 cm (ovisno o obliku)</t>
  </si>
  <si>
    <t>poklopac telekomunikacijskih instalacija dimenzija 80 x 50 cm</t>
  </si>
  <si>
    <t>Strojni široki iskop dijelova kolničke konstrukcije. Stavka obuhvaća strojno uklanjanje oštećenog materijala kolničke konstrukcije te utovar, prijevoz i zbrinjavanje uklonjenog materijala sukladno važećim propisima, bez obzira na udaljenost lokacije zbrinjavanja. Odabir i osiguranje lokacije za zbrinjavanje materijala obveza je izvođača radova. Materijal koji je predmet iskopa je uglavnom stabilizirana postojeća cestovna površina (tampon) uz mjestimično miješani kameni materijal. Dno iskopa poravnati i horizontirati s točnošću od ± 3 cm. Obračun po m3 iskopanog i zbrinutog materijala.</t>
  </si>
  <si>
    <t>Izrada donjeg nosivog sloja (tampona) kolničke konstrukcije od drobljenog kamenog materijala proizvedenog od zdrave, homogene i čvrste stijenske mase. Izradi ovog sloja može se pristupiti nakon što nadzorni inženjer preuzme planum donjeg stroja (posteljicu) u pogledu ravnosti, poprečnih nagiba, izvedene odvodnje i zbijenosti. Zahtijevani modul stišljivosti, ispitan kružnom pločom promjera 30 cm, iznosi MS ≥ 80 MN/m2. Maksimalna debljina sloja iznosi 25 cm. Obračun po m3 izvedenog sloja.</t>
  </si>
  <si>
    <r>
      <rPr>
        <b/>
        <sz val="12"/>
        <color rgb="FF000000"/>
        <rFont val="Times New Roman"/>
        <family val="1"/>
        <charset val="238"/>
      </rPr>
      <t>Opći uvjeti za realizaciju posla:</t>
    </r>
    <r>
      <rPr>
        <sz val="12"/>
        <color rgb="FF000000"/>
        <rFont val="Times New Roman"/>
        <family val="1"/>
        <charset val="238"/>
      </rPr>
      <t xml:space="preserve">
- predmet nabave mora se izvršiti sukladno odredbama Pravilnika o prometnim znakovima, signalizaciji i opremi na cestama ("Narodne novine" broj 92/19)
- svi asfalterski radovi moraju se izvesti sukladno Tehničkom propisu za asfaltne kolnike ("Narodne novine" broj 48/21 i 155/25)
- svi isporučeni ugrađeni znakovi, signalizacija i pripadajuća oprema moraju udovoljavati zahtjevima važeće norme HRN EN 12899-1 ili jednakovrijedno
- sve izvedene oznake na kolniku moraju udovoljavati zahtjevima važeće norme HRN EN 1436 ili jednakovrijedno.</t>
    </r>
  </si>
  <si>
    <t>Izvedba bitumenskog nosivog sloja kolničke konstrukcije od asfaltne mješavine AC 22 base 50/70 AG6 M2, debljine 6 cm, sukladno važećim normama HRN EN 13108-1 i HRN EN 12591 ili jednakovrijedno. Stavka obuhvaća dobavu materijala, proizvodnju, prijevoz, razastiranje i zbijanje asfaltne mješavine, te svu potrebnu opremu i radnu snagu za potpuno izvršenje radova. Obračun po m2 izvedenog sloja.</t>
  </si>
  <si>
    <t>Izvedba habajućeg sloja kolničke konstrukcije od asfaltbetona AC 11 surf 50/70 AG3 M3, debljine 4 cm, sukladno važećim normama HRN EN 13108-1 i HRN EN 12591 ili jednakovrijedno. Stavka obuhvaća dobavu materijala, proizvodnju, prijevoz, razastiranje i zbijanje asfaltne mješavine, te svu potrebnu opremu i radnu snagu za potpuno izvršenje radova. Obračun po m2 izvedenog sloja.</t>
  </si>
  <si>
    <t>Izvedba bitumenskog međusloja za sljepljivanje asfaltnih slojeva s bitumenskom emulzijom u količini od minimalno 0,50 kg/m2, sukladno važećoj normi HRN EN 12591 ili jednakovrijedno. Stavka obuhvaća strojno čišćenje kolnika prije nanošenja međusloja, te dobavu i nanošenje emulzije. Obračun po m2 uredno očišćene i izvedene površine međusloja.</t>
  </si>
  <si>
    <t>Privremena regulacija prometa za cijelo razdoblje izvođenja radova. Stavka obuhvaća izradu projekta privremene regulacije prometa, dobavu, postavu i održavanje sve potrebne prometne signalizacije sukladno odobrenom projektu, te demontažu i odvoz signalizacije po dovršetku radova. Prometna regulacija mora biti prilagođena dinamici izvođenja radova i održavana u ispravnom stanju tijekom cijelog razdoblja njihova izvođenja. Izvođač radova je obvezan ishoditi suglasnost Naručitelja na projekt privremene regulacije prometa prije početka izvođenja radova. Obračun po komplet izvedenoj stavci.</t>
  </si>
  <si>
    <t>kom.</t>
  </si>
  <si>
    <t>Izvedba pune uzdužne crte (H01) širine 12 cm, u bijeloj boji tipa II, debljine suhog sloja minimalno 330 μm, s minimalnim karakteristikama Q3, R5, RW3, B3 i S1. Prije nanošenja boje površina kolnika mora biti potpuno suha, čista, bez prašine i ostataka soli. Uljne i druge masne mrlje potrebno je prethodno ukloniti. Stavka obuhvaća sav potreban materijal, radove i opremu do izvedbe razdjelne crte u cijelosti. Obračun po m' izvedene crte.</t>
  </si>
  <si>
    <t>Izvedba izravnavajućeg sloja od asfaltbetona AC 16 surf 50/70 AG6 M2, debljine od 3 do 8 cm, na postojećem asfaltu kolničke konstrukcije, sukladno važećim normama HRN EN 13108-1 i HRN EN 12591 ili jednakovrijedno. Stavka obuhvaća dobavu materijala, proizvodnju, prijevoz, razastiranje i zbijanje asfaltne mješavine, te svu potrebnu opremu i radnu snagu za potpuno izvršenje radova. Obračun po toni ugrađenog asfaltbetona.</t>
  </si>
  <si>
    <t>4.4.</t>
  </si>
  <si>
    <t>Dobava i ugradnja kompleta prometne opreme koji obuhvaća:
- prometni znak C08, dimenzija 600 x 600 mm (1. kom.)
- ploču K-12-2, dimenzija 300 x 1000 mm (1. kom.)
- ploču K-12-3, dimenzija 300 x 1000 mm (1. kom.)
Sva ugrađena prometna oprema mora imati koeficijent retrorefleksije RA3. Ugradnja na nosivi stup visine 350 cm i promjera 60 mm, izveden od vruće pocinčanog čelika, s pripadajućim čepom, u prethodno pripremljeni temelj. Temelj izvesti od betona razreda C20/25, sukladno važećoj normi HRN EN 206 ili jednakovrijedno, u obliku zarubljene piramide, s gornjom stranicom kvadrata 30 cm, donjom 40 cm i visinom 70 cm. Stavka obuhvaća dobavu prometne opreme, nosivog stupa, izvedbu temelja te sav drugi rad, osnovni, potrošni i spojni materijal te opremu potrebne za stavljanje u punu funkciju. Obračun po komadu ugrađenog kompleta prometne opreme.</t>
  </si>
  <si>
    <t>Dobava i ugradnja kompleta prometne opreme koji obuhvaća:
- prometni znak A09, dimenzija 600 x 600 x 600 mm (1. kom.)
- dopunsku ploču E02 s natpisom "300 m", dimenzija 400 x 200 mm (1. kom.)
- prometni znak B30 s oznakom "30", promjera 600 mm (1. kom.)
Sva ugrađena prometna oprema mora imati koeficijent retrorefleksije RA2. Ugradnja na nosivi stup visine 350 cm i promjera 60 mm, izveden od vruće pocinčanog čelika, s pripadajućim čepom, u prethodno pripremljeni temelj. Temelj izvesti od betona razreda C20/25, sukladno važećoj normi HRN EN 206 ili jednakovrijedno, u obliku zarubljene piramide, s gornjom stranicom kvadrata 30 cm, donjom 40 cm i visinom 70 cm. Stavka obuhvaća dobavu prometne opreme, nosivog stupa, izvedbu temelja te sav drugi rad, osnovni, potrošni i spojni materijal te opremu potrebne za stavljanje u punu funkciju. Obračun po komadu ugrađenog kompleta prometne opreme.</t>
  </si>
  <si>
    <t>Asfaltiranje postojeće makadamske nerazvrstane ceste u ulici Buč u naselju Omišalj. Stavka obuhvaća:
- pripremu postojeće makadamske podloge za izvedbu kolničke konstrukcije
- izvedbu donjeg nosivog sloja (tampona) kolničke konstrukcije od drobljenog kamenog materijala granulacije 0-32 mm, proizvedenog od zdrave, homogene i čvrste stijenske mase. Izradi ovog sloja može se pristupiti nakon što nadzorni inženjer preuzme planum posteljice u pogledu ravnosti, poprečnih nagiba i zbijenosti
- izvedbu bitumenskog habajućeg nosivog sloja kolničke konstrukcije od asfaltne mješavine AC 16 surf 50/70 AG4 M4, debljine 6 cm, sukladno važećim normama HRN EN 13108-1 i HRN EN 12591 ili jednakovrijedno.
Stavka obuhvaća dobavu materijala, proizvodnju, prijevoz, razastiranje i zbijanje asfaltne mješavine, te svu potrebnu opremu i radnu snagu za potpuno izvršenje radova. Obračun po m2 asfaltirane površine.</t>
  </si>
  <si>
    <t>OSTALI RADOVI</t>
  </si>
  <si>
    <t>OSTALI RADOVI - UKUPNO</t>
  </si>
  <si>
    <t>Zamjena sloja slabonosivog materijala u temeljnom tlu izradom zbijenog nosivog sloja od zamjenskog materijala. Stavka obuhvaća iskop i uklanjanje slabonosivog materijala, izradu zamjenskog sloja od drobljenog kamena odgovarajuće kakvoće, ugradnju, razastiranje, zbijanje te uređenje planuma. Zamjenski materijal mora biti proizveden od zdrave, homogene i čvrste stijenske mase. Radove u blizini instalacija komunalne infrastrukture izvoditi uz poseban oprez, uz primjenu ručnog iskopa gdje je potrebno. Stavka obuhvaća dobavu zamjenskog materijala te utovar, prijevoz i zbrinjavanje uklonjenog materijala sukladno važećim propisima, bez obzira na udaljenost lokacije zbrinjavanja. Odabir i osiguranje lokacije za zbrinjavanje materijala obveza je izvođača radova. Obračun po m3 ugrađenog materijala u zbijenom stanju.</t>
  </si>
  <si>
    <t>Izvedba uzdignute plohe (K36) tipa „jastuk“, u crvenoj boji s protukliznim svojstvima, od asfaltnih mješavina AC 16 base AG6 M2, debljine 5 cm, i AC 11 surf AG2 M2, debljine 4 cm, sukladno važećim normama HRN EN 13108-1 i HRN EN 12591 ili jednakovrijedno. Izvedba sukladno Detalju 1 iz Izvedbenog prometnog projekta, koji predstavlja Prilog 3. Poziva na dostavu ponuda. Stavka obuhvaća:
- zasijecanje asfalta
- frezanje asfaltnog sloja prosječne debljine 1-2 cm
- utovar, prijevoz i zbrinjavanje uklonjenog materijala sukladno važećim propisima, bez obzira na udaljenost lokacije zbrinjavanja
- čišćenje kolnika od ostataka frezanog materijala
- pripremu podloge za asfaltiranje nanošenjem bitumenske emulzije odgovarajućih karakteristika
- dobavu, prijevoz i ugradnju asfaltnih mješavina.
Odabir i osiguranje lokacije za zbrinjavanje materijala obveza je izvođača radova. U cijenu stavke uračunati troškove rada, prijevoza, opreme, materijala te sve druge troškove i izdatke potrebne za potpuno izvršenje radova. Obračun po komadu uredno izvedene uzdignute plohe.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</si>
</sst>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&quot;   &quot;"/>
    <numFmt numFmtId="165" formatCode="&quot; &quot;#,##0.00&quot; &quot;;&quot;-&quot;#,##0.00&quot; &quot;;&quot; -&quot;00&quot; &quot;;&quot; &quot;@&quot; &quot;"/>
    <numFmt numFmtId="166" formatCode="&quot; &quot;#,##0.00&quot; &quot;[$kn]&quot; &quot;;&quot;-&quot;#,##0.00&quot; &quot;[$kn]&quot; &quot;;&quot; -&quot;00&quot; &quot;[$kn]&quot; &quot;;&quot; &quot;@&quot; &quot;"/>
    <numFmt numFmtId="167" formatCode="#,##0.00\ [$€-1]"/>
    <numFmt numFmtId="168" formatCode="&quot; &quot;#,##0.00&quot;    &quot;;&quot;-&quot;#,##0.00&quot;    &quot;;&quot; -&quot;00&quot;    &quot;;&quot; &quot;@&quot; &quot;"/>
    <numFmt numFmtId="169" formatCode="_-* #,##0.00\ _k_n_-;\-* #,##0.00\ _k_n_-;_-* &quot;-&quot;??\ _k_n_-;_-@_-"/>
  </numFmts>
  <fonts count="15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rgb="FF000000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8"/>
      <name val="Calibri"/>
      <family val="2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</font>
    <font>
      <b/>
      <sz val="11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2"/>
      <color rgb="FF000000"/>
      <name val="Arial"/>
      <family val="2"/>
      <charset val="238"/>
    </font>
    <font>
      <sz val="10"/>
      <color rgb="FF000000"/>
      <name val="ISOCPEUR"/>
      <family val="2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A6A6A6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4" fillId="0" borderId="0" applyNumberFormat="0" applyBorder="0" applyProtection="0"/>
  </cellStyleXfs>
  <cellXfs count="74">
    <xf numFmtId="0" fontId="0" fillId="0" borderId="0" xfId="0"/>
    <xf numFmtId="0" fontId="2" fillId="0" borderId="0" xfId="0" applyFont="1"/>
    <xf numFmtId="167" fontId="12" fillId="4" borderId="4" xfId="0" applyNumberFormat="1" applyFont="1" applyFill="1" applyBorder="1" applyAlignment="1" applyProtection="1">
      <alignment horizontal="center" vertical="center" wrapText="1"/>
      <protection locked="0"/>
    </xf>
    <xf numFmtId="167" fontId="12" fillId="4" borderId="2" xfId="0" applyNumberFormat="1" applyFont="1" applyFill="1" applyBorder="1" applyAlignment="1" applyProtection="1">
      <alignment horizontal="center" vertical="center" wrapText="1"/>
      <protection locked="0"/>
    </xf>
    <xf numFmtId="167" fontId="12" fillId="4" borderId="2" xfId="0" applyNumberFormat="1" applyFont="1" applyFill="1" applyBorder="1" applyAlignment="1" applyProtection="1">
      <alignment horizontal="center" vertical="center"/>
      <protection locked="0"/>
    </xf>
    <xf numFmtId="167" fontId="4" fillId="5" borderId="1" xfId="2" applyNumberFormat="1" applyFont="1" applyFill="1" applyBorder="1" applyAlignment="1" applyProtection="1">
      <alignment horizontal="center" vertical="center"/>
      <protection locked="0"/>
    </xf>
    <xf numFmtId="167" fontId="12" fillId="0" borderId="4" xfId="1" applyNumberFormat="1" applyFont="1" applyBorder="1" applyAlignment="1" applyProtection="1">
      <alignment horizontal="center" vertical="center"/>
    </xf>
    <xf numFmtId="167" fontId="11" fillId="2" borderId="1" xfId="1" applyNumberFormat="1" applyFont="1" applyFill="1" applyBorder="1" applyAlignment="1" applyProtection="1">
      <alignment horizontal="center" vertical="center"/>
    </xf>
    <xf numFmtId="4" fontId="4" fillId="6" borderId="7" xfId="1" applyNumberFormat="1" applyFont="1" applyFill="1" applyBorder="1" applyAlignment="1" applyProtection="1">
      <alignment vertical="center"/>
    </xf>
    <xf numFmtId="4" fontId="4" fillId="6" borderId="2" xfId="1" applyNumberFormat="1" applyFont="1" applyFill="1" applyBorder="1" applyAlignment="1" applyProtection="1">
      <alignment horizontal="center" vertical="center"/>
    </xf>
    <xf numFmtId="167" fontId="4" fillId="3" borderId="1" xfId="2" applyNumberFormat="1" applyFont="1" applyFill="1" applyBorder="1" applyAlignment="1" applyProtection="1">
      <alignment horizontal="center" vertical="center"/>
    </xf>
    <xf numFmtId="4" fontId="4" fillId="3" borderId="1" xfId="1" applyNumberFormat="1" applyFont="1" applyFill="1" applyBorder="1" applyAlignment="1" applyProtection="1">
      <alignment horizontal="center" vertical="center"/>
    </xf>
    <xf numFmtId="167" fontId="4" fillId="5" borderId="1" xfId="2" applyNumberFormat="1" applyFont="1" applyFill="1" applyBorder="1" applyAlignment="1" applyProtection="1">
      <alignment horizontal="center" vertical="center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167" fontId="12" fillId="0" borderId="2" xfId="1" applyNumberFormat="1" applyFont="1" applyBorder="1" applyAlignment="1" applyProtection="1">
      <alignment horizontal="center" vertical="center"/>
    </xf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11" fillId="5" borderId="8" xfId="0" applyFont="1" applyFill="1" applyBorder="1" applyAlignment="1">
      <alignment horizontal="center" vertical="center" wrapText="1"/>
    </xf>
    <xf numFmtId="4" fontId="11" fillId="5" borderId="8" xfId="0" applyNumberFormat="1" applyFont="1" applyFill="1" applyBorder="1" applyAlignment="1">
      <alignment horizontal="center" vertical="center" wrapText="1"/>
    </xf>
    <xf numFmtId="4" fontId="11" fillId="5" borderId="8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 indent="1"/>
    </xf>
    <xf numFmtId="4" fontId="11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 indent="1"/>
    </xf>
    <xf numFmtId="0" fontId="12" fillId="0" borderId="4" xfId="0" applyFont="1" applyBorder="1" applyAlignment="1">
      <alignment horizontal="center" vertical="center"/>
    </xf>
    <xf numFmtId="4" fontId="12" fillId="0" borderId="4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0" fontId="12" fillId="0" borderId="2" xfId="0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0" fontId="8" fillId="0" borderId="0" xfId="0" applyFont="1"/>
    <xf numFmtId="0" fontId="12" fillId="0" borderId="11" xfId="0" applyFont="1" applyBorder="1" applyAlignment="1">
      <alignment horizontal="left" vertical="center" wrapText="1" indent="1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left" vertical="center" wrapText="1" inden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/>
    </xf>
    <xf numFmtId="0" fontId="13" fillId="0" borderId="0" xfId="0" applyFont="1"/>
    <xf numFmtId="0" fontId="4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4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 wrapText="1"/>
    </xf>
    <xf numFmtId="167" fontId="12" fillId="4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left" vertical="center" inden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10" xfId="0" applyFont="1" applyBorder="1" applyAlignment="1">
      <alignment horizontal="center"/>
    </xf>
    <xf numFmtId="0" fontId="11" fillId="2" borderId="6" xfId="0" applyFont="1" applyFill="1" applyBorder="1" applyAlignment="1">
      <alignment horizontal="left" vertical="center" wrapText="1" indent="1"/>
    </xf>
    <xf numFmtId="0" fontId="11" fillId="2" borderId="7" xfId="0" applyFont="1" applyFill="1" applyBorder="1" applyAlignment="1">
      <alignment horizontal="left" vertical="center" wrapText="1" indent="1"/>
    </xf>
    <xf numFmtId="0" fontId="11" fillId="2" borderId="2" xfId="0" applyFont="1" applyFill="1" applyBorder="1" applyAlignment="1">
      <alignment horizontal="left" vertical="center" wrapText="1" indent="1"/>
    </xf>
    <xf numFmtId="0" fontId="11" fillId="2" borderId="5" xfId="0" applyFont="1" applyFill="1" applyBorder="1" applyAlignment="1">
      <alignment horizontal="left" vertical="center" indent="1"/>
    </xf>
    <xf numFmtId="0" fontId="11" fillId="2" borderId="6" xfId="0" applyFont="1" applyFill="1" applyBorder="1" applyAlignment="1">
      <alignment horizontal="left" vertical="center" indent="1"/>
    </xf>
    <xf numFmtId="0" fontId="7" fillId="0" borderId="0" xfId="0" applyFont="1" applyAlignment="1" applyProtection="1">
      <alignment horizontal="center"/>
      <protection locked="0"/>
    </xf>
    <xf numFmtId="4" fontId="4" fillId="3" borderId="1" xfId="1" applyNumberFormat="1" applyFont="1" applyFill="1" applyBorder="1" applyAlignment="1" applyProtection="1">
      <alignment horizontal="left" vertical="center" wrapText="1" indent="1"/>
    </xf>
    <xf numFmtId="0" fontId="4" fillId="5" borderId="1" xfId="0" applyFont="1" applyFill="1" applyBorder="1" applyAlignment="1">
      <alignment horizontal="left" vertical="center" wrapText="1" indent="1"/>
    </xf>
    <xf numFmtId="0" fontId="10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7">
    <cellStyle name="Comma" xfId="1" builtinId="3" customBuiltin="1"/>
    <cellStyle name="Comma 2" xfId="4" xr:uid="{A1C23E06-ABEA-4680-84F0-4BC52E925EBF}"/>
    <cellStyle name="Comma 3" xfId="5" xr:uid="{B673E239-C0A5-45BC-93A8-0057E89409BC}"/>
    <cellStyle name="Currency" xfId="2" builtinId="4" customBuiltin="1"/>
    <cellStyle name="Normal" xfId="0" builtinId="0" customBuiltin="1"/>
    <cellStyle name="Normal 10" xfId="6" xr:uid="{2FFDD7FD-22D5-4D09-8BBA-E425CF6D783C}"/>
    <cellStyle name="Normal 3" xfId="3" xr:uid="{D5CB708F-5ECB-4809-9FAA-B173C3BA26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D7438-C51E-4E8C-8C02-A659A34ABA6B}">
  <dimension ref="A1:H2"/>
  <sheetViews>
    <sheetView workbookViewId="0">
      <selection sqref="A1:H1"/>
    </sheetView>
  </sheetViews>
  <sheetFormatPr defaultRowHeight="15"/>
  <cols>
    <col min="8" max="8" width="18.42578125" customWidth="1"/>
  </cols>
  <sheetData>
    <row r="1" spans="1:8" ht="242.25" customHeight="1">
      <c r="A1" s="73" t="s">
        <v>19</v>
      </c>
      <c r="B1" s="73"/>
      <c r="C1" s="73"/>
      <c r="D1" s="73"/>
      <c r="E1" s="73"/>
      <c r="F1" s="73"/>
      <c r="G1" s="73"/>
      <c r="H1" s="73"/>
    </row>
    <row r="2" spans="1:8" ht="18.75">
      <c r="A2" s="1"/>
      <c r="B2" s="1"/>
      <c r="C2" s="1"/>
      <c r="D2" s="1"/>
      <c r="E2" s="1"/>
      <c r="F2" s="1"/>
      <c r="G2" s="1"/>
      <c r="H2" s="1"/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1"/>
  <sheetViews>
    <sheetView tabSelected="1" view="pageBreakPreview" zoomScale="160" zoomScaleNormal="115" zoomScaleSheetLayoutView="160" workbookViewId="0">
      <selection sqref="A1:F1"/>
    </sheetView>
  </sheetViews>
  <sheetFormatPr defaultColWidth="8.140625" defaultRowHeight="15"/>
  <cols>
    <col min="1" max="1" width="7" style="16" customWidth="1"/>
    <col min="2" max="2" width="35.5703125" style="45" customWidth="1"/>
    <col min="3" max="3" width="9.42578125" style="16" customWidth="1"/>
    <col min="4" max="4" width="9.140625" style="16" customWidth="1"/>
    <col min="5" max="5" width="11.85546875" style="47" customWidth="1"/>
    <col min="6" max="6" width="13.85546875" style="47" customWidth="1"/>
    <col min="7" max="7" width="8.140625" style="16" customWidth="1"/>
    <col min="8" max="16384" width="8.140625" style="16"/>
  </cols>
  <sheetData>
    <row r="1" spans="1:6" ht="20.25">
      <c r="A1" s="63" t="s">
        <v>0</v>
      </c>
      <c r="B1" s="63"/>
      <c r="C1" s="63"/>
      <c r="D1" s="63"/>
      <c r="E1" s="63"/>
      <c r="F1" s="63"/>
    </row>
    <row r="2" spans="1:6" s="17" customFormat="1" ht="15.75">
      <c r="A2" s="66"/>
      <c r="B2" s="66"/>
      <c r="C2" s="66"/>
      <c r="D2" s="66"/>
      <c r="E2" s="66"/>
      <c r="F2" s="66"/>
    </row>
    <row r="3" spans="1:6" s="17" customFormat="1" ht="15.75">
      <c r="A3" s="64" t="s">
        <v>37</v>
      </c>
      <c r="B3" s="64"/>
      <c r="C3" s="64"/>
      <c r="D3" s="64"/>
      <c r="E3" s="64"/>
      <c r="F3" s="64"/>
    </row>
    <row r="4" spans="1:6" s="17" customFormat="1" ht="15.75">
      <c r="A4" s="65" t="s">
        <v>36</v>
      </c>
      <c r="B4" s="65"/>
      <c r="C4" s="65"/>
      <c r="D4" s="65"/>
      <c r="E4" s="65"/>
      <c r="F4" s="65"/>
    </row>
    <row r="5" spans="1:6" s="17" customFormat="1" ht="15.75">
      <c r="A5" s="72"/>
      <c r="B5" s="72"/>
      <c r="C5" s="72"/>
      <c r="D5" s="72"/>
      <c r="E5" s="72"/>
      <c r="F5" s="72"/>
    </row>
    <row r="6" spans="1:6" s="18" customFormat="1" ht="140.25" customHeight="1">
      <c r="A6" s="71" t="s">
        <v>64</v>
      </c>
      <c r="B6" s="71"/>
      <c r="C6" s="71"/>
      <c r="D6" s="71"/>
      <c r="E6" s="71"/>
      <c r="F6" s="71"/>
    </row>
    <row r="7" spans="1:6" s="17" customFormat="1" ht="16.5" thickBot="1">
      <c r="A7" s="67"/>
      <c r="B7" s="67"/>
      <c r="C7" s="67"/>
      <c r="D7" s="67"/>
      <c r="E7" s="67"/>
      <c r="F7" s="67"/>
    </row>
    <row r="8" spans="1:6" s="17" customFormat="1" ht="26.25" thickBot="1">
      <c r="A8" s="19" t="s">
        <v>1</v>
      </c>
      <c r="B8" s="19" t="s">
        <v>2</v>
      </c>
      <c r="C8" s="19" t="s">
        <v>3</v>
      </c>
      <c r="D8" s="19" t="s">
        <v>5</v>
      </c>
      <c r="E8" s="20" t="s">
        <v>4</v>
      </c>
      <c r="F8" s="21" t="s">
        <v>6</v>
      </c>
    </row>
    <row r="9" spans="1:6" s="26" customFormat="1" ht="24" customHeight="1" thickBot="1">
      <c r="A9" s="22" t="s">
        <v>16</v>
      </c>
      <c r="B9" s="23" t="s">
        <v>26</v>
      </c>
      <c r="C9" s="22"/>
      <c r="D9" s="22"/>
      <c r="E9" s="24"/>
      <c r="F9" s="25"/>
    </row>
    <row r="10" spans="1:6" s="17" customFormat="1" ht="79.5" customHeight="1" thickBot="1">
      <c r="A10" s="27" t="s">
        <v>21</v>
      </c>
      <c r="B10" s="28" t="s">
        <v>51</v>
      </c>
      <c r="C10" s="29" t="s">
        <v>38</v>
      </c>
      <c r="D10" s="30">
        <v>20</v>
      </c>
      <c r="E10" s="2"/>
      <c r="F10" s="6">
        <f>D10*ROUND(E10,2)</f>
        <v>0</v>
      </c>
    </row>
    <row r="11" spans="1:6" s="17" customFormat="1" ht="115.5" thickBot="1">
      <c r="A11" s="31" t="s">
        <v>22</v>
      </c>
      <c r="B11" s="32" t="s">
        <v>57</v>
      </c>
      <c r="C11" s="68"/>
      <c r="D11" s="69"/>
      <c r="E11" s="69"/>
      <c r="F11" s="70"/>
    </row>
    <row r="12" spans="1:6" s="17" customFormat="1" ht="26.25" thickBot="1">
      <c r="A12" s="31" t="s">
        <v>52</v>
      </c>
      <c r="B12" s="32" t="s">
        <v>56</v>
      </c>
      <c r="C12" s="33" t="s">
        <v>30</v>
      </c>
      <c r="D12" s="34">
        <v>500</v>
      </c>
      <c r="E12" s="3"/>
      <c r="F12" s="6">
        <f>D12*ROUND(E12,2)</f>
        <v>0</v>
      </c>
    </row>
    <row r="13" spans="1:6" s="17" customFormat="1" ht="26.25" thickBot="1">
      <c r="A13" s="27" t="s">
        <v>53</v>
      </c>
      <c r="B13" s="32" t="s">
        <v>58</v>
      </c>
      <c r="C13" s="29" t="s">
        <v>30</v>
      </c>
      <c r="D13" s="30">
        <v>480</v>
      </c>
      <c r="E13" s="2"/>
      <c r="F13" s="6">
        <f t="shared" ref="F13" si="0">D13*ROUND(E13,2)</f>
        <v>0</v>
      </c>
    </row>
    <row r="14" spans="1:6" s="17" customFormat="1" ht="129" customHeight="1" thickBot="1">
      <c r="A14" s="27" t="s">
        <v>23</v>
      </c>
      <c r="B14" s="28" t="s">
        <v>59</v>
      </c>
      <c r="C14" s="68"/>
      <c r="D14" s="69"/>
      <c r="E14" s="69"/>
      <c r="F14" s="70"/>
    </row>
    <row r="15" spans="1:6" s="17" customFormat="1" ht="26.25" thickBot="1">
      <c r="A15" s="31" t="s">
        <v>54</v>
      </c>
      <c r="B15" s="32" t="s">
        <v>60</v>
      </c>
      <c r="C15" s="29" t="s">
        <v>69</v>
      </c>
      <c r="D15" s="34">
        <v>3</v>
      </c>
      <c r="E15" s="3"/>
      <c r="F15" s="6">
        <f>D15*ROUND(E15,2)</f>
        <v>0</v>
      </c>
    </row>
    <row r="16" spans="1:6" s="17" customFormat="1" ht="26.25" thickBot="1">
      <c r="A16" s="27" t="s">
        <v>55</v>
      </c>
      <c r="B16" s="28" t="s">
        <v>61</v>
      </c>
      <c r="C16" s="29" t="s">
        <v>69</v>
      </c>
      <c r="D16" s="30">
        <v>1</v>
      </c>
      <c r="E16" s="2"/>
      <c r="F16" s="6">
        <f t="shared" ref="F16" si="1">D16*ROUND(E16,2)</f>
        <v>0</v>
      </c>
    </row>
    <row r="17" spans="1:6" s="26" customFormat="1" ht="24" customHeight="1" thickBot="1">
      <c r="A17" s="22" t="s">
        <v>16</v>
      </c>
      <c r="B17" s="57" t="s">
        <v>27</v>
      </c>
      <c r="C17" s="57"/>
      <c r="D17" s="57"/>
      <c r="E17" s="58"/>
      <c r="F17" s="7">
        <f>SUM(F10,F12:F13,F15:F16)</f>
        <v>0</v>
      </c>
    </row>
    <row r="18" spans="1:6" s="26" customFormat="1" ht="13.5" thickBot="1">
      <c r="A18" s="53"/>
      <c r="B18" s="53"/>
      <c r="C18" s="53"/>
      <c r="D18" s="53"/>
      <c r="E18" s="53"/>
      <c r="F18" s="53"/>
    </row>
    <row r="19" spans="1:6" s="26" customFormat="1" ht="24" customHeight="1" thickBot="1">
      <c r="A19" s="22" t="s">
        <v>17</v>
      </c>
      <c r="B19" s="54" t="s">
        <v>28</v>
      </c>
      <c r="C19" s="55"/>
      <c r="D19" s="55"/>
      <c r="E19" s="55"/>
      <c r="F19" s="56"/>
    </row>
    <row r="20" spans="1:6" s="17" customFormat="1" ht="184.5" customHeight="1" thickBot="1">
      <c r="A20" s="31" t="s">
        <v>20</v>
      </c>
      <c r="B20" s="32" t="s">
        <v>62</v>
      </c>
      <c r="C20" s="29" t="s">
        <v>31</v>
      </c>
      <c r="D20" s="34">
        <v>100</v>
      </c>
      <c r="E20" s="3"/>
      <c r="F20" s="6">
        <f>D20*ROUND(E20,2)</f>
        <v>0</v>
      </c>
    </row>
    <row r="21" spans="1:6" s="17" customFormat="1" ht="255.75" customHeight="1" thickBot="1">
      <c r="A21" s="27" t="s">
        <v>24</v>
      </c>
      <c r="B21" s="28" t="s">
        <v>78</v>
      </c>
      <c r="C21" s="29" t="s">
        <v>31</v>
      </c>
      <c r="D21" s="30">
        <v>80</v>
      </c>
      <c r="E21" s="2"/>
      <c r="F21" s="6">
        <f t="shared" ref="F21:F22" si="2">D21*ROUND(E21,2)</f>
        <v>0</v>
      </c>
    </row>
    <row r="22" spans="1:6" s="17" customFormat="1" ht="166.5" thickBot="1">
      <c r="A22" s="35" t="s">
        <v>25</v>
      </c>
      <c r="B22" s="32" t="s">
        <v>63</v>
      </c>
      <c r="C22" s="29" t="s">
        <v>31</v>
      </c>
      <c r="D22" s="34">
        <v>100</v>
      </c>
      <c r="E22" s="4"/>
      <c r="F22" s="6">
        <f t="shared" si="2"/>
        <v>0</v>
      </c>
    </row>
    <row r="23" spans="1:6" s="26" customFormat="1" ht="24" customHeight="1" thickBot="1">
      <c r="A23" s="22" t="s">
        <v>17</v>
      </c>
      <c r="B23" s="57" t="s">
        <v>29</v>
      </c>
      <c r="C23" s="57"/>
      <c r="D23" s="57"/>
      <c r="E23" s="58"/>
      <c r="F23" s="7">
        <f>SUM(F20:F22)</f>
        <v>0</v>
      </c>
    </row>
    <row r="24" spans="1:6" s="26" customFormat="1" ht="13.5" thickBot="1">
      <c r="A24" s="53"/>
      <c r="B24" s="53"/>
      <c r="C24" s="53"/>
      <c r="D24" s="53"/>
      <c r="E24" s="53"/>
      <c r="F24" s="53"/>
    </row>
    <row r="25" spans="1:6" s="26" customFormat="1" ht="24" customHeight="1" thickBot="1">
      <c r="A25" s="22" t="s">
        <v>18</v>
      </c>
      <c r="B25" s="54" t="s">
        <v>39</v>
      </c>
      <c r="C25" s="55"/>
      <c r="D25" s="55"/>
      <c r="E25" s="55"/>
      <c r="F25" s="56"/>
    </row>
    <row r="26" spans="1:6" s="17" customFormat="1" ht="132" customHeight="1" thickBot="1">
      <c r="A26" s="31" t="s">
        <v>32</v>
      </c>
      <c r="B26" s="28" t="s">
        <v>65</v>
      </c>
      <c r="C26" s="29" t="s">
        <v>30</v>
      </c>
      <c r="D26" s="30">
        <v>500</v>
      </c>
      <c r="E26" s="49"/>
      <c r="F26" s="6">
        <f t="shared" ref="F26:F29" si="3">D26*ROUND(E26,2)</f>
        <v>0</v>
      </c>
    </row>
    <row r="27" spans="1:6" s="17" customFormat="1" ht="128.25" thickBot="1">
      <c r="A27" s="27" t="s">
        <v>33</v>
      </c>
      <c r="B27" s="28" t="s">
        <v>66</v>
      </c>
      <c r="C27" s="29" t="s">
        <v>30</v>
      </c>
      <c r="D27" s="30">
        <v>1000</v>
      </c>
      <c r="E27" s="49"/>
      <c r="F27" s="6">
        <f t="shared" si="3"/>
        <v>0</v>
      </c>
    </row>
    <row r="28" spans="1:6" s="17" customFormat="1" ht="118.5" customHeight="1" thickBot="1">
      <c r="A28" s="36" t="s">
        <v>34</v>
      </c>
      <c r="B28" s="28" t="s">
        <v>67</v>
      </c>
      <c r="C28" s="29" t="s">
        <v>30</v>
      </c>
      <c r="D28" s="30">
        <v>1000</v>
      </c>
      <c r="E28" s="49"/>
      <c r="F28" s="6">
        <f t="shared" si="3"/>
        <v>0</v>
      </c>
    </row>
    <row r="29" spans="1:6" s="17" customFormat="1" ht="144" customHeight="1" thickBot="1">
      <c r="A29" s="35" t="s">
        <v>35</v>
      </c>
      <c r="B29" s="32" t="s">
        <v>71</v>
      </c>
      <c r="C29" s="33" t="s">
        <v>41</v>
      </c>
      <c r="D29" s="34">
        <v>20</v>
      </c>
      <c r="E29" s="4"/>
      <c r="F29" s="6">
        <f t="shared" si="3"/>
        <v>0</v>
      </c>
    </row>
    <row r="30" spans="1:6" s="37" customFormat="1" ht="24" customHeight="1" thickBot="1">
      <c r="A30" s="22" t="s">
        <v>18</v>
      </c>
      <c r="B30" s="57" t="s">
        <v>40</v>
      </c>
      <c r="C30" s="57"/>
      <c r="D30" s="57"/>
      <c r="E30" s="58"/>
      <c r="F30" s="7">
        <f>SUM(F26:F29)</f>
        <v>0</v>
      </c>
    </row>
    <row r="31" spans="1:6" s="26" customFormat="1" ht="13.5" thickBot="1">
      <c r="A31" s="53"/>
      <c r="B31" s="53"/>
      <c r="C31" s="53"/>
      <c r="D31" s="53"/>
      <c r="E31" s="53"/>
      <c r="F31" s="53"/>
    </row>
    <row r="32" spans="1:6" s="26" customFormat="1" ht="24" customHeight="1" thickBot="1">
      <c r="A32" s="22" t="s">
        <v>43</v>
      </c>
      <c r="B32" s="54" t="s">
        <v>44</v>
      </c>
      <c r="C32" s="55"/>
      <c r="D32" s="55"/>
      <c r="E32" s="55"/>
      <c r="F32" s="56"/>
    </row>
    <row r="33" spans="1:6" s="17" customFormat="1" ht="192.75" customHeight="1" thickBot="1">
      <c r="A33" s="31" t="s">
        <v>48</v>
      </c>
      <c r="B33" s="32" t="s">
        <v>68</v>
      </c>
      <c r="C33" s="29" t="s">
        <v>69</v>
      </c>
      <c r="D33" s="34">
        <v>1</v>
      </c>
      <c r="E33" s="3"/>
      <c r="F33" s="6">
        <f>D33*ROUND(E33,2)</f>
        <v>0</v>
      </c>
    </row>
    <row r="34" spans="1:6" s="17" customFormat="1" ht="144" customHeight="1" thickBot="1">
      <c r="A34" s="31" t="s">
        <v>49</v>
      </c>
      <c r="B34" s="38" t="s">
        <v>70</v>
      </c>
      <c r="C34" s="33" t="s">
        <v>38</v>
      </c>
      <c r="D34" s="34">
        <v>160</v>
      </c>
      <c r="E34" s="4"/>
      <c r="F34" s="15">
        <f t="shared" ref="F34" si="4">D34*ROUND(E34,2)</f>
        <v>0</v>
      </c>
    </row>
    <row r="35" spans="1:6" s="17" customFormat="1" ht="327.75" customHeight="1" thickBot="1">
      <c r="A35" s="31" t="s">
        <v>50</v>
      </c>
      <c r="B35" s="32" t="s">
        <v>73</v>
      </c>
      <c r="C35" s="29" t="s">
        <v>69</v>
      </c>
      <c r="D35" s="34">
        <v>4</v>
      </c>
      <c r="E35" s="3"/>
      <c r="F35" s="6">
        <f>D35*ROUND(E35,2)</f>
        <v>0</v>
      </c>
    </row>
    <row r="36" spans="1:6" s="17" customFormat="1" ht="330.75" customHeight="1" thickBot="1">
      <c r="A36" s="31" t="s">
        <v>72</v>
      </c>
      <c r="B36" s="32" t="s">
        <v>74</v>
      </c>
      <c r="C36" s="33" t="s">
        <v>69</v>
      </c>
      <c r="D36" s="34">
        <v>2</v>
      </c>
      <c r="E36" s="3"/>
      <c r="F36" s="15">
        <f t="shared" ref="F36" si="5">D36*ROUND(E36,2)</f>
        <v>0</v>
      </c>
    </row>
    <row r="37" spans="1:6" s="26" customFormat="1" ht="24" customHeight="1" thickBot="1">
      <c r="A37" s="22" t="s">
        <v>43</v>
      </c>
      <c r="B37" s="57" t="s">
        <v>45</v>
      </c>
      <c r="C37" s="57"/>
      <c r="D37" s="57"/>
      <c r="E37" s="58"/>
      <c r="F37" s="7">
        <f>SUM(F33:F36)</f>
        <v>0</v>
      </c>
    </row>
    <row r="38" spans="1:6" s="26" customFormat="1" ht="13.5" thickBot="1">
      <c r="A38" s="53"/>
      <c r="B38" s="53"/>
      <c r="C38" s="53"/>
      <c r="D38" s="53"/>
      <c r="E38" s="53"/>
      <c r="F38" s="53"/>
    </row>
    <row r="39" spans="1:6" s="26" customFormat="1" ht="24" customHeight="1" thickBot="1">
      <c r="A39" s="22" t="s">
        <v>42</v>
      </c>
      <c r="B39" s="54" t="s">
        <v>76</v>
      </c>
      <c r="C39" s="55"/>
      <c r="D39" s="55"/>
      <c r="E39" s="55"/>
      <c r="F39" s="56"/>
    </row>
    <row r="40" spans="1:6" s="17" customFormat="1" ht="396" thickBot="1">
      <c r="A40" s="31" t="s">
        <v>46</v>
      </c>
      <c r="B40" s="28" t="s">
        <v>79</v>
      </c>
      <c r="C40" s="29" t="s">
        <v>69</v>
      </c>
      <c r="D40" s="30">
        <v>4</v>
      </c>
      <c r="E40" s="49"/>
      <c r="F40" s="6">
        <f t="shared" ref="F40:F41" si="6">D40*ROUND(E40,2)</f>
        <v>0</v>
      </c>
    </row>
    <row r="41" spans="1:6" s="17" customFormat="1" ht="306.75" customHeight="1" thickBot="1">
      <c r="A41" s="27" t="s">
        <v>47</v>
      </c>
      <c r="B41" s="28" t="s">
        <v>75</v>
      </c>
      <c r="C41" s="29" t="s">
        <v>30</v>
      </c>
      <c r="D41" s="30">
        <v>240</v>
      </c>
      <c r="E41" s="49"/>
      <c r="F41" s="6">
        <f t="shared" si="6"/>
        <v>0</v>
      </c>
    </row>
    <row r="42" spans="1:6" s="37" customFormat="1" ht="24" customHeight="1" thickBot="1">
      <c r="A42" s="22" t="s">
        <v>42</v>
      </c>
      <c r="B42" s="57" t="s">
        <v>77</v>
      </c>
      <c r="C42" s="57"/>
      <c r="D42" s="57"/>
      <c r="E42" s="58"/>
      <c r="F42" s="7">
        <f>SUM(F40:F41)</f>
        <v>0</v>
      </c>
    </row>
    <row r="43" spans="1:6" s="17" customFormat="1" ht="16.5" thickBot="1">
      <c r="A43" s="52"/>
      <c r="B43" s="52"/>
      <c r="C43" s="52"/>
      <c r="D43" s="52"/>
      <c r="E43" s="52"/>
      <c r="F43" s="52"/>
    </row>
    <row r="44" spans="1:6" s="43" customFormat="1" ht="24" customHeight="1" thickBot="1">
      <c r="A44" s="39"/>
      <c r="B44" s="40" t="s">
        <v>7</v>
      </c>
      <c r="C44" s="41"/>
      <c r="D44" s="8"/>
      <c r="E44" s="42"/>
      <c r="F44" s="9"/>
    </row>
    <row r="45" spans="1:6" s="43" customFormat="1" ht="24" customHeight="1" thickBot="1">
      <c r="A45" s="44" t="s">
        <v>16</v>
      </c>
      <c r="B45" s="50" t="str">
        <f>B9</f>
        <v>PRIPREMNI RADOVI</v>
      </c>
      <c r="C45" s="50"/>
      <c r="D45" s="50"/>
      <c r="E45" s="50"/>
      <c r="F45" s="10">
        <f>F17</f>
        <v>0</v>
      </c>
    </row>
    <row r="46" spans="1:6" s="43" customFormat="1" ht="24" customHeight="1" thickBot="1">
      <c r="A46" s="11" t="s">
        <v>17</v>
      </c>
      <c r="B46" s="60" t="str">
        <f>B19</f>
        <v>ZEMLJANI RADOVI</v>
      </c>
      <c r="C46" s="60"/>
      <c r="D46" s="60"/>
      <c r="E46" s="60"/>
      <c r="F46" s="10">
        <f>F23</f>
        <v>0</v>
      </c>
    </row>
    <row r="47" spans="1:6" s="43" customFormat="1" ht="24" customHeight="1" thickBot="1">
      <c r="A47" s="44" t="s">
        <v>18</v>
      </c>
      <c r="B47" s="50" t="str">
        <f>B25</f>
        <v>ASFALTERSKI RADOVI</v>
      </c>
      <c r="C47" s="50"/>
      <c r="D47" s="50"/>
      <c r="E47" s="50"/>
      <c r="F47" s="10">
        <f>F30</f>
        <v>0</v>
      </c>
    </row>
    <row r="48" spans="1:6" s="43" customFormat="1" ht="24" customHeight="1" thickBot="1">
      <c r="A48" s="11" t="s">
        <v>43</v>
      </c>
      <c r="B48" s="60" t="str">
        <f>B32</f>
        <v>PROMETNA SIGNALIZACIJA</v>
      </c>
      <c r="C48" s="60"/>
      <c r="D48" s="60"/>
      <c r="E48" s="60"/>
      <c r="F48" s="10">
        <f>F37</f>
        <v>0</v>
      </c>
    </row>
    <row r="49" spans="1:6" s="43" customFormat="1" ht="24" customHeight="1" thickBot="1">
      <c r="A49" s="44" t="s">
        <v>42</v>
      </c>
      <c r="B49" s="50" t="str">
        <f>B39</f>
        <v>OSTALI RADOVI</v>
      </c>
      <c r="C49" s="50"/>
      <c r="D49" s="50"/>
      <c r="E49" s="50"/>
      <c r="F49" s="10">
        <f>F42</f>
        <v>0</v>
      </c>
    </row>
    <row r="50" spans="1:6" s="43" customFormat="1" ht="24" customHeight="1" thickBot="1">
      <c r="A50" s="17"/>
      <c r="B50" s="61" t="s">
        <v>8</v>
      </c>
      <c r="C50" s="61"/>
      <c r="D50" s="61"/>
      <c r="E50" s="61"/>
      <c r="F50" s="12">
        <f>SUM(F45:F49)</f>
        <v>0</v>
      </c>
    </row>
    <row r="51" spans="1:6" s="43" customFormat="1" ht="24" customHeight="1" thickBot="1">
      <c r="A51" s="17"/>
      <c r="B51" s="61" t="s">
        <v>9</v>
      </c>
      <c r="C51" s="61"/>
      <c r="D51" s="61"/>
      <c r="E51" s="61"/>
      <c r="F51" s="5">
        <f>ROUND(F50*0.25, 2)</f>
        <v>0</v>
      </c>
    </row>
    <row r="52" spans="1:6" s="43" customFormat="1" ht="24" customHeight="1" thickBot="1">
      <c r="A52" s="17"/>
      <c r="B52" s="61" t="s">
        <v>10</v>
      </c>
      <c r="C52" s="61"/>
      <c r="D52" s="61"/>
      <c r="E52" s="61"/>
      <c r="F52" s="12">
        <f>SUM(F50:F51)</f>
        <v>0</v>
      </c>
    </row>
    <row r="53" spans="1:6" s="43" customFormat="1" ht="15.75">
      <c r="A53" s="16"/>
      <c r="B53" s="45"/>
      <c r="C53" s="16"/>
      <c r="D53" s="16"/>
      <c r="E53" s="46"/>
      <c r="F53" s="46"/>
    </row>
    <row r="54" spans="1:6" s="43" customFormat="1" ht="15.75">
      <c r="A54" s="16"/>
      <c r="B54" s="45"/>
      <c r="C54" s="16"/>
      <c r="D54" s="16"/>
      <c r="E54" s="46"/>
      <c r="F54" s="46"/>
    </row>
    <row r="55" spans="1:6" s="43" customFormat="1" ht="15.75">
      <c r="A55" s="62" t="s">
        <v>11</v>
      </c>
      <c r="B55" s="62"/>
      <c r="C55" s="16"/>
      <c r="D55" s="16"/>
      <c r="E55" s="47"/>
      <c r="F55" s="47"/>
    </row>
    <row r="56" spans="1:6" s="43" customFormat="1" ht="16.5" thickBot="1">
      <c r="A56" s="16"/>
      <c r="B56" s="45"/>
      <c r="C56" s="16"/>
      <c r="D56" s="16"/>
      <c r="E56" s="47"/>
      <c r="F56" s="47"/>
    </row>
    <row r="57" spans="1:6" s="43" customFormat="1" ht="15.75">
      <c r="A57" s="16"/>
      <c r="B57" s="45"/>
      <c r="C57" s="51" t="s">
        <v>14</v>
      </c>
      <c r="D57" s="51"/>
      <c r="E57" s="51"/>
      <c r="F57" s="51"/>
    </row>
    <row r="58" spans="1:6" s="43" customFormat="1" ht="15.75">
      <c r="A58" s="16"/>
      <c r="B58" s="45"/>
      <c r="C58" s="13"/>
      <c r="D58" s="13"/>
      <c r="E58" s="14"/>
      <c r="F58" s="14"/>
    </row>
    <row r="59" spans="1:6" s="43" customFormat="1" ht="15.75">
      <c r="A59" s="16"/>
      <c r="B59" s="48" t="s">
        <v>15</v>
      </c>
      <c r="C59" s="13"/>
      <c r="D59" s="13"/>
      <c r="E59" s="14"/>
      <c r="F59" s="14"/>
    </row>
    <row r="60" spans="1:6" s="17" customFormat="1" ht="15.75">
      <c r="A60" s="16"/>
      <c r="B60" s="45"/>
      <c r="C60" s="59" t="s">
        <v>12</v>
      </c>
      <c r="D60" s="59"/>
      <c r="E60" s="59"/>
      <c r="F60" s="59"/>
    </row>
    <row r="61" spans="1:6" s="17" customFormat="1" ht="15.75">
      <c r="A61" s="16"/>
      <c r="B61" s="45"/>
      <c r="C61" s="51" t="s">
        <v>13</v>
      </c>
      <c r="D61" s="51"/>
      <c r="E61" s="51"/>
      <c r="F61" s="51"/>
    </row>
  </sheetData>
  <sheetProtection algorithmName="SHA-512" hashValue="CcEaYMCcnB+eJBD1OezYkIas1vfEkHTjAQceZCmmd+DhxZH+Y3bGTLRVVUNpahFQ1xRkcuyzm3eITmTRr02j7g==" saltValue="KE+Y0OcPyuhQ0jJv2E61Zw==" spinCount="100000" sheet="1" objects="1" scenarios="1"/>
  <mergeCells count="35">
    <mergeCell ref="B25:F25"/>
    <mergeCell ref="B30:E30"/>
    <mergeCell ref="C11:F11"/>
    <mergeCell ref="A6:F6"/>
    <mergeCell ref="A5:F5"/>
    <mergeCell ref="A24:F24"/>
    <mergeCell ref="B17:E17"/>
    <mergeCell ref="B23:E23"/>
    <mergeCell ref="B19:F19"/>
    <mergeCell ref="A18:F18"/>
    <mergeCell ref="C14:F14"/>
    <mergeCell ref="A1:F1"/>
    <mergeCell ref="A3:F3"/>
    <mergeCell ref="A4:F4"/>
    <mergeCell ref="A2:F2"/>
    <mergeCell ref="A7:F7"/>
    <mergeCell ref="C60:F60"/>
    <mergeCell ref="C61:F61"/>
    <mergeCell ref="B47:E47"/>
    <mergeCell ref="B46:E46"/>
    <mergeCell ref="B50:E50"/>
    <mergeCell ref="B51:E51"/>
    <mergeCell ref="B52:E52"/>
    <mergeCell ref="A55:B55"/>
    <mergeCell ref="B48:E48"/>
    <mergeCell ref="B49:E49"/>
    <mergeCell ref="B45:E45"/>
    <mergeCell ref="C57:F57"/>
    <mergeCell ref="A43:F43"/>
    <mergeCell ref="A31:F31"/>
    <mergeCell ref="B32:F32"/>
    <mergeCell ref="B37:E37"/>
    <mergeCell ref="A38:F38"/>
    <mergeCell ref="B39:F39"/>
    <mergeCell ref="B42:E42"/>
  </mergeCells>
  <phoneticPr fontId="6" type="noConversion"/>
  <pageMargins left="0.70000000000000007" right="0.70000000000000007" top="0.75" bottom="0.75" header="0.30000000000000004" footer="0.30000000000000004"/>
  <pageSetup paperSize="9" fitToHeight="0" orientation="portrait" r:id="rId1"/>
  <rowBreaks count="3" manualBreakCount="3">
    <brk id="24" max="5" man="1"/>
    <brk id="31" max="5" man="1"/>
    <brk id="3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Uputa za popunjavanje</vt:lpstr>
      <vt:lpstr>Troškovnik</vt:lpstr>
      <vt:lpstr>Troškovnik!Print_Area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Kristijan Lončarić</dc:creator>
  <cp:lastModifiedBy>Kristijan Lončarić</cp:lastModifiedBy>
  <cp:lastPrinted>2026-04-08T12:05:26Z</cp:lastPrinted>
  <dcterms:created xsi:type="dcterms:W3CDTF">2021-12-13T14:27:14Z</dcterms:created>
  <dcterms:modified xsi:type="dcterms:W3CDTF">2026-04-08T12:06:03Z</dcterms:modified>
</cp:coreProperties>
</file>