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loncaric\Desktop\Nabava\2024\84-24 Čišćenje plaža i dj. igrališta 2025\"/>
    </mc:Choice>
  </mc:AlternateContent>
  <xr:revisionPtr revIDLastSave="0" documentId="8_{8A6E15A7-1A47-4281-9A8C-7972FD57488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 za popunjavanje" sheetId="3" r:id="rId1"/>
    <sheet name="Troškovni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21" i="2" s="1"/>
  <c r="G21" i="2" s="1"/>
  <c r="G83" i="2"/>
  <c r="E78" i="2"/>
  <c r="C79" i="2" s="1"/>
  <c r="G75" i="2"/>
  <c r="C71" i="2"/>
  <c r="G67" i="2"/>
  <c r="E54" i="2"/>
  <c r="C55" i="2" s="1"/>
  <c r="G33" i="2"/>
  <c r="E28" i="2"/>
  <c r="C30" i="2" s="1"/>
  <c r="G30" i="2" s="1"/>
  <c r="G25" i="2"/>
  <c r="E11" i="2"/>
  <c r="G16" i="2"/>
  <c r="G138" i="2" l="1"/>
  <c r="G137" i="2"/>
  <c r="G117" i="2"/>
  <c r="G116" i="2"/>
  <c r="G101" i="2"/>
  <c r="G51" i="2"/>
  <c r="G144" i="2"/>
  <c r="G123" i="2"/>
  <c r="G122" i="2"/>
  <c r="G92" i="2"/>
  <c r="G94" i="2" s="1"/>
  <c r="G96" i="2" s="1"/>
  <c r="C62" i="2"/>
  <c r="E62" i="2" s="1"/>
  <c r="E46" i="2"/>
  <c r="C47" i="2" s="1"/>
  <c r="C38" i="2"/>
  <c r="E38" i="2" s="1"/>
  <c r="C39" i="2" s="1"/>
  <c r="C12" i="2"/>
  <c r="G12" i="2" s="1"/>
  <c r="G119" i="2" l="1"/>
  <c r="G140" i="2"/>
  <c r="G125" i="2"/>
  <c r="G59" i="2"/>
  <c r="G103" i="2"/>
  <c r="G105" i="2" s="1"/>
  <c r="C63" i="2"/>
  <c r="G43" i="2"/>
  <c r="G47" i="2"/>
  <c r="G79" i="2"/>
  <c r="G39" i="2"/>
  <c r="G164" i="2" l="1"/>
  <c r="G108" i="2"/>
  <c r="G161" i="2" s="1"/>
  <c r="G55" i="2"/>
  <c r="G71" i="2"/>
  <c r="G63" i="2"/>
  <c r="G130" i="2"/>
  <c r="G85" i="2" l="1"/>
  <c r="G158" i="2" s="1"/>
  <c r="G132" i="2"/>
  <c r="G165" i="2" s="1"/>
  <c r="G143" i="2"/>
  <c r="G146" i="2" s="1"/>
  <c r="G166" i="2" s="1"/>
  <c r="G149" i="2" l="1"/>
  <c r="G151" i="2" s="1"/>
  <c r="G153" i="2" s="1"/>
  <c r="G167" i="2" l="1"/>
  <c r="G169" i="2" s="1"/>
  <c r="G171" i="2" s="1"/>
  <c r="G172" i="2" s="1"/>
  <c r="G173" i="2" l="1"/>
</calcChain>
</file>

<file path=xl/sharedStrings.xml><?xml version="1.0" encoding="utf-8"?>
<sst xmlns="http://schemas.openxmlformats.org/spreadsheetml/2006/main" count="278" uniqueCount="115">
  <si>
    <t>I.</t>
  </si>
  <si>
    <t>a)</t>
  </si>
  <si>
    <t>Ukupna površina tjedno:</t>
  </si>
  <si>
    <t xml:space="preserve">m² </t>
  </si>
  <si>
    <t>b)</t>
  </si>
  <si>
    <t>kom.               a'</t>
  </si>
  <si>
    <t>=</t>
  </si>
  <si>
    <t>II.</t>
  </si>
  <si>
    <t>Vansezonsko pražnjenje košarica</t>
  </si>
  <si>
    <t>Naselje Omišalj</t>
  </si>
  <si>
    <t>plaža Pesja do ulice Večja</t>
  </si>
  <si>
    <t>Pražnjenje košarica:</t>
  </si>
  <si>
    <t>Ukupno Omišalj:</t>
  </si>
  <si>
    <t>Naselje Njivice</t>
  </si>
  <si>
    <t>plaža Kijac do ulice Put Postana</t>
  </si>
  <si>
    <t>Ukupno Njivice:</t>
  </si>
  <si>
    <t>III.</t>
  </si>
  <si>
    <t>Čišćenje dječjih igrališta</t>
  </si>
  <si>
    <t>Ukupna površina:</t>
  </si>
  <si>
    <t>Mekotini</t>
  </si>
  <si>
    <t>odbojkaško igralište na pijesku u parku "Rosulje"</t>
  </si>
  <si>
    <t>c)</t>
  </si>
  <si>
    <t>REKAPITULACIJA</t>
  </si>
  <si>
    <t>Čišćenje prirodnih plaža za razdoblje od 15.05. - 30.09.</t>
  </si>
  <si>
    <t>Ukupno:</t>
  </si>
  <si>
    <t>Vansezonsko pražnjenje košarica za period od 01.10. - 14.05.</t>
  </si>
  <si>
    <t>Ukupno Omišalj + Njivice:</t>
  </si>
  <si>
    <t>Ljetni režim Omišalj</t>
  </si>
  <si>
    <t>Ljetni režim Njivice</t>
  </si>
  <si>
    <t>Zimski režim Omišalj</t>
  </si>
  <si>
    <t>Zimski režim Njivice</t>
  </si>
  <si>
    <t>Ukupno ljetni + zimski</t>
  </si>
  <si>
    <t>Ukupan broj košarica:</t>
  </si>
  <si>
    <t>Pražnjenje košarica za otpad Voz (3 košarice) i Selehovica (1 košarica)</t>
  </si>
  <si>
    <t>b.2)</t>
  </si>
  <si>
    <t>b.1)</t>
  </si>
  <si>
    <t>c.1)</t>
  </si>
  <si>
    <t>c.2)</t>
  </si>
  <si>
    <t>I. Ukupno čišćenje prirodnih plaža</t>
  </si>
  <si>
    <t>dječje igralište iza trgovine "Manja"</t>
  </si>
  <si>
    <t>pražnjenje</t>
  </si>
  <si>
    <t xml:space="preserve"> pražnjenje</t>
  </si>
  <si>
    <t>Ukupno Mekotini 138 čišćenja</t>
  </si>
  <si>
    <t>Ukupno Mekotini 58 čišćenja</t>
  </si>
  <si>
    <t>Ukupno odbojka Rosulje 64 čišćenja</t>
  </si>
  <si>
    <t>Ukupno Mekotini 20 čišćenja:</t>
  </si>
  <si>
    <t>Ukupno Mekotini 16 čišćenja:</t>
  </si>
  <si>
    <t>Ukupno Rosulje 23 čišćenja:</t>
  </si>
  <si>
    <t>III.Ukupno čišćenje dječjih igrališta</t>
  </si>
  <si>
    <t>a.1)</t>
  </si>
  <si>
    <t>a.2)</t>
  </si>
  <si>
    <t>a.3)</t>
  </si>
  <si>
    <t xml:space="preserve">Pražnjenje košarica za otpad, Vodotoč (1 kanta), Slivanjska (1 kanta) </t>
  </si>
  <si>
    <t>b.3)</t>
  </si>
  <si>
    <t>Pražnjenje košarica za otpad: FKK kod autokampa (1 košarica)</t>
  </si>
  <si>
    <t>c.3)</t>
  </si>
  <si>
    <t>Pražnjenje košarica za otpad  Selehovica (1 košarica)</t>
  </si>
  <si>
    <t xml:space="preserve">Pražnjenje košarica za otpad Voz (3 košarice) </t>
  </si>
  <si>
    <t>m²                   a'</t>
  </si>
  <si>
    <t>Čišćenje prirodnih plaža:</t>
  </si>
  <si>
    <t>Slivanjska (3.500,00 m²) i plaža za pse Kijac (200,00 m²) - 1x tjedno od 15.05. - 30.06.</t>
  </si>
  <si>
    <t xml:space="preserve"> x7 čišćenja = </t>
  </si>
  <si>
    <t xml:space="preserve"> x13 čišćenja = </t>
  </si>
  <si>
    <t xml:space="preserve"> x41 čišćenja = </t>
  </si>
  <si>
    <t>TROŠKOVNIK</t>
  </si>
  <si>
    <t>Čišćenje plaže za pse - Kijac ( 200 m²) - 3x tjedno od 01.07. - 30.09.</t>
  </si>
  <si>
    <t xml:space="preserve"> x11 čišćenja = </t>
  </si>
  <si>
    <t>5 posuda x11 pražnjenja = 55 kom.</t>
  </si>
  <si>
    <t xml:space="preserve"> x18 čišćenja = </t>
  </si>
  <si>
    <t xml:space="preserve"> x28 čišćenja = </t>
  </si>
  <si>
    <t>1 posuda x28 pražnjenja = 28 kom.</t>
  </si>
  <si>
    <t>Čišćenje plaža: Voz (2.300,00 m²) i Selehovica (1.300,00 m²) - 1x tjedno od 15.05. - 30.06.</t>
  </si>
  <si>
    <t xml:space="preserve"> x4 čišćenja = </t>
  </si>
  <si>
    <t xml:space="preserve">Čišćenje plaža:  Selehovica (1.300,00 m²) - 1x tjedno od 01.07 -  30.09. </t>
  </si>
  <si>
    <t xml:space="preserve"> x15 čišćenja = </t>
  </si>
  <si>
    <t>1 posuda x15 pražnjenja = 15 kom.</t>
  </si>
  <si>
    <t>Radovi obuhvaćaju čišćenje krupnog otpada sa plaža, pražnjenje postavljenih košarica (uključujući zamjenu PVC vreća prilikom svakog čišćenja, koje nabavlja izvođač o svom trošku) u periodu od 15.05. - 30.09. u režimu 1x, 2x odnosno 3x tjedno ovisno o plaži.</t>
  </si>
  <si>
    <t>Mekotini čišćenje 3x tjedno = 58 čišćenja</t>
  </si>
  <si>
    <t>odbojkaško igralište na pijesku u parku Rosulje 3x tjedno = 64 čišćenja</t>
  </si>
  <si>
    <t>U _____________, _______________ godine.</t>
  </si>
  <si>
    <t>PONUDITELJ</t>
  </si>
  <si>
    <t>___________________________</t>
  </si>
  <si>
    <t>MP</t>
  </si>
  <si>
    <t>Čišćenje plaža: Stran (500,00 m²), Vodotoč (700,00 m²), Mali Kijec (1.100,00 m²) i Slivanjska (3.500,00 m²)</t>
  </si>
  <si>
    <t xml:space="preserve"> - 1x tjedno od 01.07. - 30.09.</t>
  </si>
  <si>
    <t xml:space="preserve">3 posude x41 pražnjenje = 123 kom. </t>
  </si>
  <si>
    <t>2 posude x13 pražnjenja = 26 kom.</t>
  </si>
  <si>
    <t>Čišćenje plaža: FKK kod autokampa (1.000,00 m²)  - 3x tjedno od 01.07. - 31.08.</t>
  </si>
  <si>
    <t>Čišćenje plaža: Voz (2.300,00 m²) - 3x tjedno od 01.07 - 30.09.</t>
  </si>
  <si>
    <t>3 posude x41 pražnjenja =  kom.</t>
  </si>
  <si>
    <t>4 posude x4 pražnjenja = 16 kom.</t>
  </si>
  <si>
    <t>Pražnjenje košarica obuhvaća zamjenu PVC vrećica te čišćenje površine oko košarica, a vrši se svakih 15 dana u zimskom periodu od 01.11. - 15.04., dok se u periodu od 16.04. - 14.05. te od 01.10. - 31.10. vrši jednom tjedno. Izmjena PVC vrećica za smeće uključena je u cijenu, a izvođač ih nabavlja sam o svom trošku.</t>
  </si>
  <si>
    <t>II. Ukupno Omišalj + Njivice</t>
  </si>
  <si>
    <t>OMIŠALJ - LJETNI REŽIM</t>
  </si>
  <si>
    <t>NJIVICE - LJETNI REŽIM</t>
  </si>
  <si>
    <t>OMIŠALJ I NJIVICE - ZIMSKI REŽIM</t>
  </si>
  <si>
    <t xml:space="preserve">Čišćenje obuhvaća skupljanje krupnog otpada sa grabljanjem i pražnjenjem košarica te zamjenom PVC vrećica. Izmjena PVC vrećica uključena je u cijenu pražnjenja, a izvođač iste nabavlja sam o svom trošku. Čišćenje dječjih igrališta u ljetnom režimu od 15.05. - 30.09. obavlja se svakodnevno, odnosno 3x tjedno ovisno o igralištu. U zimskom režimu od 01.11. - 15.04. čišćenje se vrši svakih 15 dana za naselja Omišalj i Njivice, dok se u periodu od 16.04. - 14.05. te od 01.10. - 31.10. vrši jednom tjedno, osim Mekotina koji se čiste svakih 15 dana. </t>
  </si>
  <si>
    <t>dječje igralište iza trgovine Manja - svakodnevno čišćenje = 138 čišćenja</t>
  </si>
  <si>
    <t>(ime, prezime i potpis ovlaštene osobe Ponuditelja)</t>
  </si>
  <si>
    <t>PDV (25%):</t>
  </si>
  <si>
    <t>SVEUKUPNO:</t>
  </si>
  <si>
    <t>UKUPNO:</t>
  </si>
  <si>
    <t>6 posuda x18 pražnjenja = 108 kom.</t>
  </si>
  <si>
    <t>Čišćenje plaža: Stran (500,00 m²), Vodotoč (700,00 m²), Mali Kijec (1.100,00 m²),</t>
  </si>
  <si>
    <t>5 posuda x7 pražnjenja = 35 kom.</t>
  </si>
  <si>
    <t>Pražnjenje košarica za otpad Vodotoč (1 kanta), Slivanjska (1 kanta) i plaža za pse (3 kante)</t>
  </si>
  <si>
    <t xml:space="preserve">Čišćenje plaža: Ćuf (1.500,00 m²) i FKK kod autokampa (1.000,00 m²) - 1x tjedno od 15.05. - 30.06. </t>
  </si>
  <si>
    <t>Pražnjenje košarica za otpad Ćuf (5 košarice) i FKK kod autokampa (1 košarica)</t>
  </si>
  <si>
    <t>Čišćenje plaža: Ćuf (1.500,00 m²) - 2x tjedno od 01.07. - 31.08.</t>
  </si>
  <si>
    <t xml:space="preserve">Pražnjenje košarica za otpad Ćuf (5 košarice) </t>
  </si>
  <si>
    <t>€</t>
  </si>
  <si>
    <t>€/dan</t>
  </si>
  <si>
    <t>Popunjavaju se samo polja označena svijetlo plavom bojom, i to jediničnim cijenama bez PDV-a. Molimo ponuditelje da ne mijenjaju preostala polja. Naručitelj je u obrazac ubacio odgovarajuće formule za izračun cijene.
Ukoliko je ponuđena cijena nula, odnosno ponuditelj stavku nudi besplatno obvezan je u polje predviđeno za upis cijene iste upisati iznos od 0,00 EUR (nula eura). Sve stavke troškovnika moraju biti popunjene.
Ukoliko ponuditelj nije u sustavu PDV-a, u rekapitulaciji pod stavkom "PDV (25%)" upisuje nulu (0). Za ponuditelje u sustavu PDV-a ova stavka će se automatski izračunati i nema potrebe za upisivanjem ičega.
OPĆINA OMIŠALJ</t>
  </si>
  <si>
    <t>Predmet nabave: Održavanje čistoće javnih površina - plaža izvan naselja i dječjih igrališta uz plaže u 2025. godini</t>
  </si>
  <si>
    <t>Evidencijski broj nabave: 84/24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</si>
</sst>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#,##0.00\ [$€-1]"/>
    <numFmt numFmtId="166" formatCode="0.000"/>
  </numFmts>
  <fonts count="1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top"/>
    </xf>
    <xf numFmtId="4" fontId="1" fillId="0" borderId="5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164" fontId="7" fillId="0" borderId="0" xfId="0" applyNumberFormat="1" applyFont="1"/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1"/>
    <xf numFmtId="0" fontId="10" fillId="0" borderId="0" xfId="1" applyFont="1"/>
    <xf numFmtId="164" fontId="1" fillId="0" borderId="4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5" fontId="7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164" fontId="7" fillId="0" borderId="0" xfId="0" applyNumberFormat="1" applyFont="1" applyProtection="1">
      <protection locked="0"/>
    </xf>
    <xf numFmtId="0" fontId="10" fillId="0" borderId="0" xfId="1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distributed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DBAB93CE-DA2E-4527-955A-5F0734A8D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F2DA-5EE9-499E-905D-3BE2FBE805D1}">
  <dimension ref="A1:H3"/>
  <sheetViews>
    <sheetView workbookViewId="0">
      <selection activeCell="J5" sqref="J5"/>
    </sheetView>
  </sheetViews>
  <sheetFormatPr defaultRowHeight="15" x14ac:dyDescent="0.25"/>
  <cols>
    <col min="1" max="7" width="9.140625" style="53"/>
    <col min="8" max="8" width="18.42578125" style="53" customWidth="1"/>
    <col min="9" max="16384" width="9.140625" style="53"/>
  </cols>
  <sheetData>
    <row r="1" spans="1:8" ht="245.25" customHeight="1" x14ac:dyDescent="0.25">
      <c r="A1" s="72" t="s">
        <v>112</v>
      </c>
      <c r="B1" s="72"/>
      <c r="C1" s="72"/>
      <c r="D1" s="72"/>
      <c r="E1" s="72"/>
      <c r="F1" s="72"/>
      <c r="G1" s="72"/>
      <c r="H1" s="72"/>
    </row>
    <row r="3" spans="1:8" ht="18.75" x14ac:dyDescent="0.3">
      <c r="A3" s="54"/>
      <c r="B3" s="54"/>
      <c r="C3" s="54"/>
      <c r="D3" s="54"/>
      <c r="E3" s="54"/>
      <c r="F3" s="54"/>
      <c r="G3" s="54"/>
      <c r="H3" s="54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1"/>
  <sheetViews>
    <sheetView tabSelected="1" view="pageBreakPreview" zoomScale="130" zoomScaleNormal="115" zoomScaleSheetLayoutView="130" workbookViewId="0">
      <selection sqref="A1:H1"/>
    </sheetView>
  </sheetViews>
  <sheetFormatPr defaultColWidth="9" defaultRowHeight="15" x14ac:dyDescent="0.25"/>
  <cols>
    <col min="1" max="1" width="3.7109375" style="1" customWidth="1"/>
    <col min="2" max="2" width="26.7109375" style="1" customWidth="1"/>
    <col min="3" max="3" width="15.7109375" style="1" customWidth="1"/>
    <col min="4" max="4" width="14.7109375" style="1" customWidth="1"/>
    <col min="5" max="5" width="11.7109375" style="1" customWidth="1"/>
    <col min="6" max="6" width="7.7109375" style="1" customWidth="1"/>
    <col min="7" max="7" width="13.85546875" style="1" customWidth="1"/>
    <col min="8" max="8" width="6.85546875" style="1" customWidth="1"/>
    <col min="9" max="16384" width="9" style="1"/>
  </cols>
  <sheetData>
    <row r="1" spans="1:8" ht="27.95" customHeight="1" x14ac:dyDescent="0.25">
      <c r="A1" s="77" t="s">
        <v>64</v>
      </c>
      <c r="B1" s="77"/>
      <c r="C1" s="77"/>
      <c r="D1" s="77"/>
      <c r="E1" s="77"/>
      <c r="F1" s="77"/>
      <c r="G1" s="77"/>
      <c r="H1" s="78"/>
    </row>
    <row r="3" spans="1:8" ht="27.95" customHeight="1" x14ac:dyDescent="0.25">
      <c r="A3" s="83" t="s">
        <v>113</v>
      </c>
      <c r="B3" s="83"/>
      <c r="C3" s="83"/>
      <c r="D3" s="83"/>
      <c r="E3" s="83"/>
      <c r="F3" s="83"/>
      <c r="G3" s="83"/>
      <c r="H3" s="83"/>
    </row>
    <row r="4" spans="1:8" ht="15.75" x14ac:dyDescent="0.25">
      <c r="A4" s="84" t="s">
        <v>114</v>
      </c>
      <c r="B4" s="84"/>
      <c r="C4" s="84"/>
      <c r="D4" s="84"/>
      <c r="E4" s="84"/>
      <c r="F4" s="84"/>
      <c r="G4" s="84"/>
      <c r="H4" s="84"/>
    </row>
    <row r="6" spans="1:8" ht="18.95" customHeight="1" x14ac:dyDescent="0.25">
      <c r="A6" s="2" t="s">
        <v>0</v>
      </c>
      <c r="B6" s="79" t="s">
        <v>59</v>
      </c>
      <c r="C6" s="79"/>
      <c r="D6" s="2"/>
      <c r="E6" s="2"/>
      <c r="F6" s="2"/>
      <c r="G6" s="2"/>
    </row>
    <row r="7" spans="1:8" s="4" customFormat="1" ht="49.7" customHeight="1" x14ac:dyDescent="0.25">
      <c r="A7" s="3"/>
      <c r="B7" s="80" t="s">
        <v>76</v>
      </c>
      <c r="C7" s="81"/>
      <c r="D7" s="81"/>
      <c r="E7" s="81"/>
      <c r="F7" s="81"/>
      <c r="G7" s="81"/>
      <c r="H7" s="81"/>
    </row>
    <row r="8" spans="1:8" ht="15" customHeight="1" x14ac:dyDescent="0.25">
      <c r="B8" s="82"/>
      <c r="C8" s="82"/>
      <c r="D8" s="82"/>
      <c r="E8" s="82"/>
      <c r="F8" s="82"/>
      <c r="G8" s="82"/>
    </row>
    <row r="9" spans="1:8" ht="15.95" customHeight="1" x14ac:dyDescent="0.25">
      <c r="A9" s="2" t="s">
        <v>49</v>
      </c>
      <c r="B9" s="79" t="s">
        <v>103</v>
      </c>
      <c r="C9" s="79"/>
      <c r="D9" s="79"/>
      <c r="E9" s="79"/>
      <c r="F9" s="79"/>
      <c r="G9" s="79"/>
      <c r="H9" s="79"/>
    </row>
    <row r="10" spans="1:8" ht="15.95" customHeight="1" x14ac:dyDescent="0.25">
      <c r="A10" s="5"/>
      <c r="B10" s="79" t="s">
        <v>60</v>
      </c>
      <c r="C10" s="79"/>
      <c r="D10" s="79"/>
      <c r="E10" s="79"/>
      <c r="F10" s="79"/>
      <c r="G10" s="79"/>
      <c r="H10" s="79"/>
    </row>
    <row r="11" spans="1:8" ht="15.95" customHeight="1" x14ac:dyDescent="0.25">
      <c r="A11" s="5"/>
      <c r="B11" s="6" t="s">
        <v>2</v>
      </c>
      <c r="C11" s="7">
        <v>6000</v>
      </c>
      <c r="D11" s="8" t="s">
        <v>61</v>
      </c>
      <c r="E11" s="9">
        <f>C11*7</f>
        <v>42000</v>
      </c>
      <c r="F11" s="10" t="s">
        <v>3</v>
      </c>
      <c r="G11" s="8"/>
    </row>
    <row r="12" spans="1:8" ht="15.95" customHeight="1" x14ac:dyDescent="0.25">
      <c r="C12" s="7">
        <f>E11</f>
        <v>42000</v>
      </c>
      <c r="D12" s="8" t="s">
        <v>58</v>
      </c>
      <c r="E12" s="66"/>
      <c r="F12" s="34" t="s">
        <v>110</v>
      </c>
      <c r="G12" s="26">
        <f>E12*C12</f>
        <v>0</v>
      </c>
      <c r="H12" s="34" t="s">
        <v>110</v>
      </c>
    </row>
    <row r="13" spans="1:8" ht="9.9499999999999993" customHeight="1" x14ac:dyDescent="0.25">
      <c r="C13" s="7"/>
      <c r="D13" s="8"/>
      <c r="E13" s="11"/>
      <c r="F13" s="11"/>
      <c r="G13" s="11"/>
      <c r="H13" s="5"/>
    </row>
    <row r="14" spans="1:8" ht="15.95" customHeight="1" x14ac:dyDescent="0.25">
      <c r="B14" s="82" t="s">
        <v>105</v>
      </c>
      <c r="C14" s="82"/>
      <c r="D14" s="82"/>
      <c r="E14" s="82"/>
      <c r="F14" s="82"/>
      <c r="G14" s="82"/>
      <c r="H14" s="82"/>
    </row>
    <row r="15" spans="1:8" ht="15.95" customHeight="1" x14ac:dyDescent="0.25">
      <c r="B15" s="6" t="s">
        <v>32</v>
      </c>
      <c r="C15" s="82" t="s">
        <v>104</v>
      </c>
      <c r="D15" s="82"/>
      <c r="E15" s="82"/>
      <c r="F15" s="82"/>
      <c r="G15" s="82"/>
    </row>
    <row r="16" spans="1:8" ht="15.95" customHeight="1" x14ac:dyDescent="0.25">
      <c r="C16" s="13">
        <v>35</v>
      </c>
      <c r="D16" s="8" t="s">
        <v>5</v>
      </c>
      <c r="E16" s="66"/>
      <c r="F16" s="34" t="s">
        <v>110</v>
      </c>
      <c r="G16" s="26">
        <f>E16*C16</f>
        <v>0</v>
      </c>
      <c r="H16" s="34" t="s">
        <v>110</v>
      </c>
    </row>
    <row r="17" spans="1:8" ht="9.9499999999999993" customHeight="1" x14ac:dyDescent="0.25">
      <c r="C17" s="7"/>
      <c r="D17" s="8"/>
      <c r="E17" s="11"/>
      <c r="F17" s="11"/>
      <c r="G17" s="11"/>
      <c r="H17" s="5"/>
    </row>
    <row r="18" spans="1:8" ht="15.95" customHeight="1" x14ac:dyDescent="0.25">
      <c r="A18" s="14" t="s">
        <v>50</v>
      </c>
      <c r="B18" s="79" t="s">
        <v>83</v>
      </c>
      <c r="C18" s="79"/>
      <c r="D18" s="79"/>
      <c r="E18" s="79"/>
      <c r="F18" s="79"/>
      <c r="G18" s="79"/>
      <c r="H18" s="79"/>
    </row>
    <row r="19" spans="1:8" ht="15.95" customHeight="1" x14ac:dyDescent="0.25">
      <c r="B19" s="79" t="s">
        <v>84</v>
      </c>
      <c r="C19" s="79"/>
      <c r="D19" s="79"/>
      <c r="E19" s="79"/>
      <c r="F19" s="79"/>
      <c r="G19" s="79"/>
      <c r="H19" s="79"/>
    </row>
    <row r="20" spans="1:8" ht="15.95" customHeight="1" x14ac:dyDescent="0.25">
      <c r="B20" s="6" t="s">
        <v>2</v>
      </c>
      <c r="C20" s="7">
        <v>5800</v>
      </c>
      <c r="D20" s="8" t="s">
        <v>62</v>
      </c>
      <c r="E20" s="9">
        <f>C20*13</f>
        <v>75400</v>
      </c>
      <c r="F20" s="10" t="s">
        <v>3</v>
      </c>
      <c r="G20" s="8"/>
    </row>
    <row r="21" spans="1:8" ht="15.95" customHeight="1" x14ac:dyDescent="0.25">
      <c r="C21" s="7">
        <f>E20</f>
        <v>75400</v>
      </c>
      <c r="D21" s="8" t="s">
        <v>58</v>
      </c>
      <c r="E21" s="66"/>
      <c r="F21" s="34" t="s">
        <v>110</v>
      </c>
      <c r="G21" s="26">
        <f>E21*C21</f>
        <v>0</v>
      </c>
      <c r="H21" s="34" t="s">
        <v>110</v>
      </c>
    </row>
    <row r="22" spans="1:8" ht="9.9499999999999993" customHeight="1" x14ac:dyDescent="0.25">
      <c r="C22" s="13"/>
      <c r="D22" s="8"/>
      <c r="E22" s="11"/>
      <c r="F22" s="11"/>
      <c r="G22" s="11"/>
    </row>
    <row r="23" spans="1:8" ht="15.95" customHeight="1" x14ac:dyDescent="0.25">
      <c r="A23" s="14"/>
      <c r="B23" s="82" t="s">
        <v>52</v>
      </c>
      <c r="C23" s="82"/>
      <c r="D23" s="82"/>
      <c r="E23" s="82"/>
      <c r="F23" s="82"/>
      <c r="G23" s="82"/>
      <c r="H23" s="82"/>
    </row>
    <row r="24" spans="1:8" ht="15.95" customHeight="1" x14ac:dyDescent="0.25">
      <c r="B24" s="6" t="s">
        <v>32</v>
      </c>
      <c r="C24" s="82" t="s">
        <v>86</v>
      </c>
      <c r="D24" s="82"/>
      <c r="E24" s="82"/>
      <c r="F24" s="82"/>
      <c r="G24" s="82"/>
    </row>
    <row r="25" spans="1:8" ht="15.95" customHeight="1" x14ac:dyDescent="0.25">
      <c r="C25" s="13">
        <v>26</v>
      </c>
      <c r="D25" s="8" t="s">
        <v>5</v>
      </c>
      <c r="E25" s="66"/>
      <c r="F25" s="34" t="s">
        <v>110</v>
      </c>
      <c r="G25" s="26">
        <f>E25*C25</f>
        <v>0</v>
      </c>
      <c r="H25" s="34" t="s">
        <v>110</v>
      </c>
    </row>
    <row r="26" spans="1:8" ht="9.9499999999999993" customHeight="1" x14ac:dyDescent="0.25">
      <c r="C26" s="13"/>
      <c r="D26" s="8"/>
      <c r="E26" s="11"/>
      <c r="F26" s="11"/>
      <c r="G26" s="11"/>
    </row>
    <row r="27" spans="1:8" ht="15.95" customHeight="1" x14ac:dyDescent="0.25">
      <c r="A27" s="14" t="s">
        <v>51</v>
      </c>
      <c r="B27" s="79" t="s">
        <v>65</v>
      </c>
      <c r="C27" s="79"/>
      <c r="D27" s="79"/>
      <c r="E27" s="79"/>
      <c r="F27" s="79"/>
      <c r="G27" s="79"/>
      <c r="H27" s="79"/>
    </row>
    <row r="28" spans="1:8" ht="15.95" customHeight="1" x14ac:dyDescent="0.25">
      <c r="B28" s="6" t="s">
        <v>2</v>
      </c>
      <c r="C28" s="7">
        <v>200</v>
      </c>
      <c r="D28" s="8" t="s">
        <v>63</v>
      </c>
      <c r="E28" s="9">
        <f>C28*41</f>
        <v>8200</v>
      </c>
      <c r="F28" s="10" t="s">
        <v>3</v>
      </c>
      <c r="G28" s="11"/>
    </row>
    <row r="29" spans="1:8" ht="15.95" hidden="1" customHeight="1" x14ac:dyDescent="0.25">
      <c r="B29" s="6"/>
      <c r="C29" s="7"/>
      <c r="D29" s="8"/>
      <c r="E29" s="9"/>
      <c r="F29" s="10"/>
      <c r="G29" s="11"/>
    </row>
    <row r="30" spans="1:8" ht="15.95" customHeight="1" x14ac:dyDescent="0.25">
      <c r="B30" s="7"/>
      <c r="C30" s="7">
        <f>E28</f>
        <v>8200</v>
      </c>
      <c r="D30" s="8" t="s">
        <v>58</v>
      </c>
      <c r="E30" s="66"/>
      <c r="F30" s="34" t="s">
        <v>110</v>
      </c>
      <c r="G30" s="26">
        <f>E30*C30</f>
        <v>0</v>
      </c>
      <c r="H30" s="34" t="s">
        <v>110</v>
      </c>
    </row>
    <row r="31" spans="1:8" ht="9.9499999999999993" customHeight="1" x14ac:dyDescent="0.25">
      <c r="C31" s="7"/>
      <c r="D31" s="8"/>
      <c r="E31" s="11"/>
      <c r="F31" s="11"/>
      <c r="G31" s="11"/>
      <c r="H31" s="5"/>
    </row>
    <row r="32" spans="1:8" ht="15.95" customHeight="1" x14ac:dyDescent="0.25">
      <c r="B32" s="6" t="s">
        <v>32</v>
      </c>
      <c r="C32" s="95" t="s">
        <v>85</v>
      </c>
      <c r="D32" s="95"/>
      <c r="E32" s="95"/>
      <c r="F32" s="11"/>
      <c r="G32" s="11"/>
      <c r="H32" s="5"/>
    </row>
    <row r="33" spans="1:8" ht="15.95" customHeight="1" x14ac:dyDescent="0.25">
      <c r="B33" s="6"/>
      <c r="C33" s="13">
        <v>123</v>
      </c>
      <c r="D33" s="8" t="s">
        <v>5</v>
      </c>
      <c r="E33" s="66"/>
      <c r="F33" s="34" t="s">
        <v>110</v>
      </c>
      <c r="G33" s="26">
        <f>E33*C33</f>
        <v>0</v>
      </c>
      <c r="H33" s="34" t="s">
        <v>110</v>
      </c>
    </row>
    <row r="34" spans="1:8" ht="9.9499999999999993" customHeight="1" thickBot="1" x14ac:dyDescent="0.3">
      <c r="C34" s="13"/>
      <c r="D34" s="8"/>
      <c r="E34" s="11"/>
      <c r="F34" s="11"/>
      <c r="G34" s="11"/>
    </row>
    <row r="35" spans="1:8" ht="15.95" customHeight="1" x14ac:dyDescent="0.25">
      <c r="A35" s="2"/>
      <c r="B35" s="94"/>
      <c r="C35" s="94"/>
      <c r="D35" s="94"/>
      <c r="E35" s="94"/>
      <c r="F35" s="94"/>
      <c r="G35" s="94"/>
      <c r="H35" s="94"/>
    </row>
    <row r="36" spans="1:8" ht="15.95" customHeight="1" x14ac:dyDescent="0.25">
      <c r="A36" s="2" t="s">
        <v>35</v>
      </c>
      <c r="B36" s="79" t="s">
        <v>106</v>
      </c>
      <c r="C36" s="79"/>
      <c r="D36" s="79"/>
      <c r="E36" s="79"/>
      <c r="F36" s="79"/>
      <c r="G36" s="79"/>
      <c r="H36" s="79"/>
    </row>
    <row r="37" spans="1:8" ht="9.9499999999999993" customHeight="1" x14ac:dyDescent="0.25">
      <c r="C37" s="7"/>
      <c r="D37" s="8"/>
      <c r="E37" s="11"/>
      <c r="F37" s="11"/>
      <c r="G37" s="11"/>
      <c r="H37" s="5"/>
    </row>
    <row r="38" spans="1:8" ht="15.95" customHeight="1" x14ac:dyDescent="0.25">
      <c r="A38" s="5"/>
      <c r="B38" s="6" t="s">
        <v>2</v>
      </c>
      <c r="C38" s="7">
        <f>1500+1000</f>
        <v>2500</v>
      </c>
      <c r="D38" s="8" t="s">
        <v>66</v>
      </c>
      <c r="E38" s="9">
        <f>C38*11</f>
        <v>27500</v>
      </c>
      <c r="F38" s="10" t="s">
        <v>3</v>
      </c>
      <c r="G38" s="8"/>
    </row>
    <row r="39" spans="1:8" ht="15.95" customHeight="1" x14ac:dyDescent="0.25">
      <c r="C39" s="7">
        <f>E38</f>
        <v>27500</v>
      </c>
      <c r="D39" s="8" t="s">
        <v>58</v>
      </c>
      <c r="E39" s="66"/>
      <c r="F39" s="34" t="s">
        <v>110</v>
      </c>
      <c r="G39" s="26">
        <f>E39*C39</f>
        <v>0</v>
      </c>
      <c r="H39" s="34" t="s">
        <v>110</v>
      </c>
    </row>
    <row r="40" spans="1:8" ht="9.9499999999999993" customHeight="1" x14ac:dyDescent="0.25">
      <c r="C40" s="7"/>
      <c r="D40" s="8"/>
      <c r="E40" s="11"/>
      <c r="F40" s="11"/>
      <c r="G40" s="11"/>
      <c r="H40" s="5"/>
    </row>
    <row r="41" spans="1:8" ht="15.95" customHeight="1" x14ac:dyDescent="0.25">
      <c r="B41" s="82" t="s">
        <v>107</v>
      </c>
      <c r="C41" s="82"/>
      <c r="D41" s="82"/>
      <c r="E41" s="82"/>
      <c r="F41" s="5"/>
      <c r="G41" s="5"/>
    </row>
    <row r="42" spans="1:8" ht="15.95" customHeight="1" x14ac:dyDescent="0.25">
      <c r="B42" s="6" t="s">
        <v>32</v>
      </c>
      <c r="C42" s="82" t="s">
        <v>102</v>
      </c>
      <c r="D42" s="82"/>
      <c r="E42" s="82"/>
      <c r="F42" s="82"/>
      <c r="G42" s="82"/>
    </row>
    <row r="43" spans="1:8" ht="15.95" customHeight="1" x14ac:dyDescent="0.25">
      <c r="C43" s="13">
        <v>108</v>
      </c>
      <c r="D43" s="8" t="s">
        <v>5</v>
      </c>
      <c r="E43" s="66"/>
      <c r="F43" s="34" t="s">
        <v>110</v>
      </c>
      <c r="G43" s="26">
        <f>E43*C43</f>
        <v>0</v>
      </c>
      <c r="H43" s="34" t="s">
        <v>110</v>
      </c>
    </row>
    <row r="44" spans="1:8" ht="9.9499999999999993" customHeight="1" x14ac:dyDescent="0.25">
      <c r="C44" s="13"/>
      <c r="D44" s="8"/>
      <c r="E44" s="11"/>
      <c r="F44" s="11"/>
      <c r="G44" s="11"/>
    </row>
    <row r="45" spans="1:8" ht="15.95" customHeight="1" x14ac:dyDescent="0.25">
      <c r="A45" s="2" t="s">
        <v>34</v>
      </c>
      <c r="B45" s="79" t="s">
        <v>108</v>
      </c>
      <c r="C45" s="79"/>
      <c r="D45" s="79"/>
      <c r="E45" s="79"/>
      <c r="F45" s="79"/>
      <c r="G45" s="79"/>
      <c r="H45" s="79"/>
    </row>
    <row r="46" spans="1:8" ht="15.95" customHeight="1" x14ac:dyDescent="0.25">
      <c r="B46" s="6" t="s">
        <v>2</v>
      </c>
      <c r="C46" s="7">
        <v>1500</v>
      </c>
      <c r="D46" s="8" t="s">
        <v>68</v>
      </c>
      <c r="E46" s="9">
        <f>C46*18</f>
        <v>27000</v>
      </c>
      <c r="F46" s="10" t="s">
        <v>3</v>
      </c>
      <c r="G46" s="8"/>
    </row>
    <row r="47" spans="1:8" ht="15.95" customHeight="1" x14ac:dyDescent="0.25">
      <c r="C47" s="7">
        <f>E46</f>
        <v>27000</v>
      </c>
      <c r="D47" s="8" t="s">
        <v>58</v>
      </c>
      <c r="E47" s="66"/>
      <c r="F47" s="34" t="s">
        <v>110</v>
      </c>
      <c r="G47" s="26">
        <f>E47*C47</f>
        <v>0</v>
      </c>
      <c r="H47" s="34" t="s">
        <v>110</v>
      </c>
    </row>
    <row r="48" spans="1:8" ht="9.9499999999999993" customHeight="1" x14ac:dyDescent="0.25">
      <c r="C48" s="7"/>
      <c r="D48" s="8"/>
      <c r="E48" s="11"/>
      <c r="F48" s="11"/>
      <c r="G48" s="11"/>
      <c r="H48" s="5"/>
    </row>
    <row r="49" spans="1:8" ht="15.95" customHeight="1" x14ac:dyDescent="0.25">
      <c r="B49" s="82" t="s">
        <v>109</v>
      </c>
      <c r="C49" s="82"/>
      <c r="D49" s="82"/>
      <c r="E49" s="82"/>
      <c r="F49" s="5"/>
      <c r="G49" s="5"/>
    </row>
    <row r="50" spans="1:8" ht="15.95" customHeight="1" x14ac:dyDescent="0.25">
      <c r="B50" s="6" t="s">
        <v>32</v>
      </c>
      <c r="C50" s="82" t="s">
        <v>67</v>
      </c>
      <c r="D50" s="82"/>
      <c r="E50" s="82"/>
      <c r="F50" s="82"/>
      <c r="G50" s="82"/>
    </row>
    <row r="51" spans="1:8" ht="15.95" customHeight="1" x14ac:dyDescent="0.25">
      <c r="B51" s="6"/>
      <c r="C51" s="6">
        <v>55</v>
      </c>
      <c r="D51" s="8" t="s">
        <v>5</v>
      </c>
      <c r="E51" s="66"/>
      <c r="F51" s="34" t="s">
        <v>110</v>
      </c>
      <c r="G51" s="26">
        <f>E51*C51</f>
        <v>0</v>
      </c>
      <c r="H51" s="34" t="s">
        <v>110</v>
      </c>
    </row>
    <row r="52" spans="1:8" ht="9.9499999999999993" customHeight="1" x14ac:dyDescent="0.25">
      <c r="C52" s="13"/>
      <c r="D52" s="8"/>
      <c r="E52" s="11"/>
      <c r="F52" s="11"/>
      <c r="G52" s="85"/>
      <c r="H52" s="86"/>
    </row>
    <row r="53" spans="1:8" ht="15.95" customHeight="1" x14ac:dyDescent="0.25">
      <c r="A53" s="14" t="s">
        <v>53</v>
      </c>
      <c r="B53" s="79" t="s">
        <v>87</v>
      </c>
      <c r="C53" s="79"/>
      <c r="D53" s="79"/>
      <c r="E53" s="79"/>
      <c r="F53" s="79"/>
      <c r="G53" s="79"/>
      <c r="H53" s="79"/>
    </row>
    <row r="54" spans="1:8" ht="15.95" customHeight="1" x14ac:dyDescent="0.25">
      <c r="B54" s="6" t="s">
        <v>2</v>
      </c>
      <c r="C54" s="7">
        <v>1000</v>
      </c>
      <c r="D54" s="8" t="s">
        <v>69</v>
      </c>
      <c r="E54" s="9">
        <f>C54*28</f>
        <v>28000</v>
      </c>
      <c r="F54" s="10" t="s">
        <v>3</v>
      </c>
      <c r="G54" s="8"/>
    </row>
    <row r="55" spans="1:8" ht="15.95" customHeight="1" x14ac:dyDescent="0.25">
      <c r="C55" s="7">
        <f>E54</f>
        <v>28000</v>
      </c>
      <c r="D55" s="8" t="s">
        <v>58</v>
      </c>
      <c r="E55" s="66"/>
      <c r="F55" s="34" t="s">
        <v>110</v>
      </c>
      <c r="G55" s="26">
        <f>E55*C55</f>
        <v>0</v>
      </c>
      <c r="H55" s="34" t="s">
        <v>110</v>
      </c>
    </row>
    <row r="56" spans="1:8" ht="9.9499999999999993" customHeight="1" x14ac:dyDescent="0.25">
      <c r="C56" s="7"/>
      <c r="D56" s="8"/>
      <c r="E56" s="11"/>
      <c r="F56" s="11"/>
      <c r="G56" s="11"/>
      <c r="H56" s="5"/>
    </row>
    <row r="57" spans="1:8" ht="15.95" customHeight="1" x14ac:dyDescent="0.25">
      <c r="B57" s="82" t="s">
        <v>54</v>
      </c>
      <c r="C57" s="82"/>
      <c r="D57" s="82"/>
      <c r="E57" s="82"/>
      <c r="F57" s="5"/>
      <c r="G57" s="5"/>
    </row>
    <row r="58" spans="1:8" ht="15.95" customHeight="1" x14ac:dyDescent="0.25">
      <c r="B58" s="6" t="s">
        <v>32</v>
      </c>
      <c r="C58" s="82" t="s">
        <v>70</v>
      </c>
      <c r="D58" s="82"/>
      <c r="E58" s="82"/>
      <c r="F58" s="82"/>
      <c r="G58" s="82"/>
    </row>
    <row r="59" spans="1:8" ht="15.95" customHeight="1" x14ac:dyDescent="0.25">
      <c r="C59" s="13">
        <v>28</v>
      </c>
      <c r="D59" s="8" t="s">
        <v>5</v>
      </c>
      <c r="E59" s="66"/>
      <c r="F59" s="34" t="s">
        <v>110</v>
      </c>
      <c r="G59" s="26">
        <f>E59*C59</f>
        <v>0</v>
      </c>
      <c r="H59" s="34" t="s">
        <v>110</v>
      </c>
    </row>
    <row r="60" spans="1:8" ht="9.9499999999999993" customHeight="1" thickBot="1" x14ac:dyDescent="0.3">
      <c r="A60" s="15"/>
      <c r="B60" s="15"/>
      <c r="C60" s="17"/>
      <c r="D60" s="18"/>
      <c r="E60" s="19"/>
      <c r="F60" s="19"/>
      <c r="G60" s="19"/>
      <c r="H60" s="15"/>
    </row>
    <row r="61" spans="1:8" ht="15.95" customHeight="1" x14ac:dyDescent="0.25">
      <c r="A61" s="2" t="s">
        <v>36</v>
      </c>
      <c r="B61" s="79" t="s">
        <v>71</v>
      </c>
      <c r="C61" s="79"/>
      <c r="D61" s="79"/>
      <c r="E61" s="79"/>
      <c r="F61" s="79"/>
      <c r="G61" s="79"/>
      <c r="H61" s="79"/>
    </row>
    <row r="62" spans="1:8" ht="15.95" customHeight="1" x14ac:dyDescent="0.25">
      <c r="A62" s="5"/>
      <c r="B62" s="6" t="s">
        <v>2</v>
      </c>
      <c r="C62" s="7">
        <f>2300+1300</f>
        <v>3600</v>
      </c>
      <c r="D62" s="8" t="s">
        <v>72</v>
      </c>
      <c r="E62" s="9">
        <f>C62*4</f>
        <v>14400</v>
      </c>
      <c r="F62" s="10" t="s">
        <v>3</v>
      </c>
      <c r="G62" s="8"/>
    </row>
    <row r="63" spans="1:8" ht="15.95" customHeight="1" x14ac:dyDescent="0.25">
      <c r="C63" s="7">
        <f>E62</f>
        <v>14400</v>
      </c>
      <c r="D63" s="8" t="s">
        <v>58</v>
      </c>
      <c r="E63" s="66"/>
      <c r="F63" s="34" t="s">
        <v>110</v>
      </c>
      <c r="G63" s="26">
        <f>E63*C63</f>
        <v>0</v>
      </c>
      <c r="H63" s="34" t="s">
        <v>110</v>
      </c>
    </row>
    <row r="64" spans="1:8" ht="9.9499999999999993" customHeight="1" x14ac:dyDescent="0.25">
      <c r="C64" s="7"/>
      <c r="D64" s="8"/>
      <c r="E64" s="11"/>
      <c r="F64" s="11"/>
      <c r="G64" s="11"/>
      <c r="H64" s="5"/>
    </row>
    <row r="65" spans="1:8" ht="15.95" customHeight="1" x14ac:dyDescent="0.25">
      <c r="B65" s="82" t="s">
        <v>33</v>
      </c>
      <c r="C65" s="82"/>
      <c r="D65" s="82"/>
      <c r="E65" s="82"/>
      <c r="F65" s="5"/>
      <c r="G65" s="5"/>
    </row>
    <row r="66" spans="1:8" ht="15.95" customHeight="1" x14ac:dyDescent="0.25">
      <c r="B66" s="6" t="s">
        <v>32</v>
      </c>
      <c r="C66" s="82" t="s">
        <v>90</v>
      </c>
      <c r="D66" s="82"/>
      <c r="E66" s="82"/>
      <c r="F66" s="82"/>
      <c r="G66" s="82"/>
    </row>
    <row r="67" spans="1:8" ht="15.95" customHeight="1" x14ac:dyDescent="0.25">
      <c r="B67" s="6"/>
      <c r="C67" s="13">
        <v>16</v>
      </c>
      <c r="D67" s="8" t="s">
        <v>5</v>
      </c>
      <c r="E67" s="66"/>
      <c r="F67" s="34" t="s">
        <v>110</v>
      </c>
      <c r="G67" s="26">
        <f>E67*C67</f>
        <v>0</v>
      </c>
      <c r="H67" s="34" t="s">
        <v>110</v>
      </c>
    </row>
    <row r="68" spans="1:8" ht="9.9499999999999993" customHeight="1" x14ac:dyDescent="0.25">
      <c r="B68" s="6"/>
      <c r="C68" s="8"/>
      <c r="D68" s="8"/>
      <c r="E68" s="8"/>
      <c r="F68" s="8"/>
      <c r="G68" s="8"/>
    </row>
    <row r="69" spans="1:8" ht="15.95" customHeight="1" x14ac:dyDescent="0.25">
      <c r="A69" s="14" t="s">
        <v>37</v>
      </c>
      <c r="B69" s="79" t="s">
        <v>73</v>
      </c>
      <c r="C69" s="79"/>
      <c r="D69" s="79"/>
      <c r="E69" s="79"/>
      <c r="F69" s="79"/>
      <c r="G69" s="79"/>
      <c r="H69" s="79"/>
    </row>
    <row r="70" spans="1:8" ht="15.95" customHeight="1" x14ac:dyDescent="0.25">
      <c r="B70" s="6" t="s">
        <v>2</v>
      </c>
      <c r="C70" s="7">
        <v>1300</v>
      </c>
      <c r="D70" s="8" t="s">
        <v>74</v>
      </c>
      <c r="E70" s="9">
        <v>19500</v>
      </c>
      <c r="F70" s="10" t="s">
        <v>3</v>
      </c>
      <c r="G70" s="8"/>
    </row>
    <row r="71" spans="1:8" ht="15.95" customHeight="1" x14ac:dyDescent="0.25">
      <c r="C71" s="7">
        <f>E70</f>
        <v>19500</v>
      </c>
      <c r="D71" s="8" t="s">
        <v>58</v>
      </c>
      <c r="E71" s="66"/>
      <c r="F71" s="34" t="s">
        <v>110</v>
      </c>
      <c r="G71" s="26">
        <f>E71*C71</f>
        <v>0</v>
      </c>
      <c r="H71" s="34" t="s">
        <v>110</v>
      </c>
    </row>
    <row r="72" spans="1:8" ht="9.9499999999999993" customHeight="1" x14ac:dyDescent="0.25">
      <c r="C72" s="7"/>
      <c r="D72" s="8"/>
      <c r="E72" s="11"/>
      <c r="F72" s="11"/>
      <c r="G72" s="11"/>
      <c r="H72" s="5"/>
    </row>
    <row r="73" spans="1:8" ht="15.95" customHeight="1" x14ac:dyDescent="0.25">
      <c r="B73" s="82" t="s">
        <v>56</v>
      </c>
      <c r="C73" s="82"/>
      <c r="D73" s="82"/>
      <c r="E73" s="82"/>
      <c r="F73" s="5"/>
      <c r="G73" s="5"/>
    </row>
    <row r="74" spans="1:8" ht="15.95" customHeight="1" x14ac:dyDescent="0.25">
      <c r="B74" s="6" t="s">
        <v>32</v>
      </c>
      <c r="C74" s="82" t="s">
        <v>75</v>
      </c>
      <c r="D74" s="82"/>
      <c r="E74" s="82"/>
      <c r="F74" s="82"/>
      <c r="G74" s="82"/>
    </row>
    <row r="75" spans="1:8" ht="15.95" customHeight="1" x14ac:dyDescent="0.25">
      <c r="B75" s="6"/>
      <c r="C75" s="13">
        <v>15</v>
      </c>
      <c r="D75" s="8" t="s">
        <v>5</v>
      </c>
      <c r="E75" s="66"/>
      <c r="F75" s="34" t="s">
        <v>110</v>
      </c>
      <c r="G75" s="26">
        <f>E75*C75</f>
        <v>0</v>
      </c>
      <c r="H75" s="34" t="s">
        <v>110</v>
      </c>
    </row>
    <row r="76" spans="1:8" ht="9.9499999999999993" customHeight="1" x14ac:dyDescent="0.25">
      <c r="B76" s="6"/>
      <c r="C76" s="8"/>
      <c r="D76" s="8"/>
      <c r="E76" s="8"/>
      <c r="F76" s="8"/>
      <c r="G76" s="8"/>
    </row>
    <row r="77" spans="1:8" ht="15.95" customHeight="1" x14ac:dyDescent="0.25">
      <c r="A77" s="14" t="s">
        <v>55</v>
      </c>
      <c r="B77" s="79" t="s">
        <v>88</v>
      </c>
      <c r="C77" s="79"/>
      <c r="D77" s="79"/>
      <c r="E77" s="79"/>
      <c r="F77" s="79"/>
      <c r="G77" s="79"/>
      <c r="H77" s="79"/>
    </row>
    <row r="78" spans="1:8" ht="15.95" customHeight="1" x14ac:dyDescent="0.25">
      <c r="B78" s="6" t="s">
        <v>2</v>
      </c>
      <c r="C78" s="7">
        <v>2300</v>
      </c>
      <c r="D78" s="8" t="s">
        <v>63</v>
      </c>
      <c r="E78" s="9">
        <f>C78*41</f>
        <v>94300</v>
      </c>
      <c r="F78" s="10" t="s">
        <v>3</v>
      </c>
      <c r="G78" s="8"/>
    </row>
    <row r="79" spans="1:8" ht="15.95" customHeight="1" x14ac:dyDescent="0.25">
      <c r="C79" s="7">
        <f>E78</f>
        <v>94300</v>
      </c>
      <c r="D79" s="8" t="s">
        <v>58</v>
      </c>
      <c r="E79" s="66"/>
      <c r="F79" s="34" t="s">
        <v>110</v>
      </c>
      <c r="G79" s="26">
        <f>E79*C79</f>
        <v>0</v>
      </c>
      <c r="H79" s="34" t="s">
        <v>110</v>
      </c>
    </row>
    <row r="80" spans="1:8" ht="9.9499999999999993" customHeight="1" x14ac:dyDescent="0.25">
      <c r="C80" s="7"/>
      <c r="D80" s="8"/>
      <c r="E80" s="11"/>
      <c r="F80" s="11"/>
      <c r="G80" s="11"/>
      <c r="H80" s="5"/>
    </row>
    <row r="81" spans="1:8" ht="15.95" customHeight="1" x14ac:dyDescent="0.25">
      <c r="B81" s="82" t="s">
        <v>57</v>
      </c>
      <c r="C81" s="82"/>
      <c r="D81" s="82"/>
      <c r="E81" s="82"/>
      <c r="F81" s="5"/>
      <c r="G81" s="5"/>
    </row>
    <row r="82" spans="1:8" ht="15.95" customHeight="1" x14ac:dyDescent="0.25">
      <c r="B82" s="6" t="s">
        <v>32</v>
      </c>
      <c r="C82" s="82" t="s">
        <v>89</v>
      </c>
      <c r="D82" s="82"/>
      <c r="E82" s="82"/>
      <c r="F82" s="82"/>
      <c r="G82" s="82"/>
    </row>
    <row r="83" spans="1:8" ht="15.95" customHeight="1" x14ac:dyDescent="0.25">
      <c r="B83" s="6"/>
      <c r="C83" s="13">
        <v>123</v>
      </c>
      <c r="D83" s="8" t="s">
        <v>5</v>
      </c>
      <c r="E83" s="66"/>
      <c r="F83" s="34" t="s">
        <v>110</v>
      </c>
      <c r="G83" s="26">
        <f>C83*E83</f>
        <v>0</v>
      </c>
      <c r="H83" s="34" t="s">
        <v>110</v>
      </c>
    </row>
    <row r="84" spans="1:8" ht="9.9499999999999993" customHeight="1" x14ac:dyDescent="0.25">
      <c r="C84" s="13"/>
      <c r="D84" s="8"/>
      <c r="E84" s="11"/>
      <c r="F84" s="11"/>
      <c r="G84" s="11"/>
    </row>
    <row r="85" spans="1:8" ht="20.100000000000001" customHeight="1" thickBot="1" x14ac:dyDescent="0.3">
      <c r="C85" s="87" t="s">
        <v>38</v>
      </c>
      <c r="D85" s="88"/>
      <c r="E85" s="88"/>
      <c r="F85" s="21"/>
      <c r="G85" s="29">
        <f>G83+G79+G75+G71+G67+G63+G59+G55+G51+G47+G43+G39+G33+G30+G25+G21+G16+G12</f>
        <v>0</v>
      </c>
      <c r="H85" s="57" t="s">
        <v>110</v>
      </c>
    </row>
    <row r="86" spans="1:8" ht="20.100000000000001" customHeight="1" x14ac:dyDescent="0.25">
      <c r="C86" s="2"/>
      <c r="F86" s="6"/>
      <c r="G86" s="24"/>
    </row>
    <row r="87" spans="1:8" ht="17.25" customHeight="1" x14ac:dyDescent="0.25">
      <c r="A87" s="2" t="s">
        <v>7</v>
      </c>
      <c r="B87" s="79" t="s">
        <v>8</v>
      </c>
      <c r="C87" s="79"/>
    </row>
    <row r="88" spans="1:8" ht="44.65" customHeight="1" x14ac:dyDescent="0.25">
      <c r="A88" s="35"/>
      <c r="B88" s="80" t="s">
        <v>91</v>
      </c>
      <c r="C88" s="89"/>
      <c r="D88" s="89"/>
      <c r="E88" s="89"/>
      <c r="F88" s="89"/>
      <c r="G88" s="89"/>
      <c r="H88" s="89"/>
    </row>
    <row r="89" spans="1:8" ht="15" customHeight="1" x14ac:dyDescent="0.25">
      <c r="B89" s="82"/>
      <c r="C89" s="82"/>
      <c r="D89" s="82"/>
      <c r="E89" s="82"/>
      <c r="F89" s="82"/>
      <c r="G89" s="82"/>
    </row>
    <row r="90" spans="1:8" ht="17.25" customHeight="1" x14ac:dyDescent="0.25">
      <c r="A90" s="5"/>
      <c r="B90" s="25" t="s">
        <v>9</v>
      </c>
    </row>
    <row r="91" spans="1:8" ht="18" customHeight="1" x14ac:dyDescent="0.25">
      <c r="A91" s="5" t="s">
        <v>1</v>
      </c>
      <c r="B91" s="82" t="s">
        <v>10</v>
      </c>
      <c r="C91" s="82"/>
      <c r="D91" s="82"/>
      <c r="E91" s="82"/>
      <c r="F91" s="82"/>
      <c r="G91" s="82"/>
    </row>
    <row r="92" spans="1:8" ht="18" customHeight="1" x14ac:dyDescent="0.25">
      <c r="A92" s="5"/>
      <c r="B92" s="6" t="s">
        <v>11</v>
      </c>
      <c r="C92" s="6">
        <v>30</v>
      </c>
      <c r="D92" s="6" t="s">
        <v>5</v>
      </c>
      <c r="E92" s="66"/>
      <c r="F92" s="34" t="s">
        <v>110</v>
      </c>
      <c r="G92" s="26">
        <f>E92*C92</f>
        <v>0</v>
      </c>
      <c r="H92" s="8" t="s">
        <v>111</v>
      </c>
    </row>
    <row r="93" spans="1:8" ht="9.9499999999999993" customHeight="1" x14ac:dyDescent="0.25">
      <c r="A93" s="5"/>
      <c r="B93" s="6"/>
      <c r="C93" s="6"/>
      <c r="D93" s="6"/>
      <c r="E93" s="58"/>
      <c r="F93" s="8"/>
      <c r="G93" s="7"/>
      <c r="H93" s="8"/>
    </row>
    <row r="94" spans="1:8" ht="18" customHeight="1" x14ac:dyDescent="0.25">
      <c r="A94" s="5"/>
      <c r="B94" s="6"/>
      <c r="C94" s="6"/>
      <c r="D94" s="6">
        <v>21</v>
      </c>
      <c r="E94" s="91" t="s">
        <v>40</v>
      </c>
      <c r="F94" s="91"/>
      <c r="G94" s="26">
        <f>D94*G92</f>
        <v>0</v>
      </c>
      <c r="H94" s="34" t="s">
        <v>110</v>
      </c>
    </row>
    <row r="95" spans="1:8" ht="9.9499999999999993" customHeight="1" x14ac:dyDescent="0.25">
      <c r="A95" s="5"/>
    </row>
    <row r="96" spans="1:8" ht="18" customHeight="1" x14ac:dyDescent="0.25">
      <c r="A96" s="5"/>
      <c r="B96" s="6"/>
      <c r="C96" s="6"/>
      <c r="D96" s="91" t="s">
        <v>12</v>
      </c>
      <c r="E96" s="91"/>
      <c r="F96" s="91"/>
      <c r="G96" s="26">
        <f>G94</f>
        <v>0</v>
      </c>
      <c r="H96" s="34" t="s">
        <v>110</v>
      </c>
    </row>
    <row r="97" spans="1:8" ht="9.9499999999999993" customHeight="1" x14ac:dyDescent="0.25">
      <c r="A97" s="5"/>
      <c r="B97" s="6"/>
      <c r="C97" s="6"/>
      <c r="D97" s="12"/>
      <c r="E97" s="12"/>
      <c r="F97" s="12"/>
      <c r="G97" s="51"/>
      <c r="H97" s="16"/>
    </row>
    <row r="98" spans="1:8" ht="9.9499999999999993" customHeight="1" x14ac:dyDescent="0.25">
      <c r="A98" s="5"/>
    </row>
    <row r="99" spans="1:8" ht="18" customHeight="1" x14ac:dyDescent="0.25">
      <c r="A99" s="5"/>
      <c r="B99" s="25" t="s">
        <v>13</v>
      </c>
    </row>
    <row r="100" spans="1:8" ht="18" customHeight="1" x14ac:dyDescent="0.25">
      <c r="A100" s="5" t="s">
        <v>1</v>
      </c>
      <c r="B100" s="82" t="s">
        <v>14</v>
      </c>
      <c r="C100" s="82"/>
      <c r="D100" s="82"/>
      <c r="E100" s="82"/>
      <c r="F100" s="82"/>
      <c r="G100" s="82"/>
    </row>
    <row r="101" spans="1:8" ht="18" customHeight="1" x14ac:dyDescent="0.25">
      <c r="A101" s="5"/>
      <c r="B101" s="6" t="s">
        <v>11</v>
      </c>
      <c r="C101" s="6">
        <v>32</v>
      </c>
      <c r="D101" s="6" t="s">
        <v>5</v>
      </c>
      <c r="E101" s="66"/>
      <c r="F101" s="34" t="s">
        <v>110</v>
      </c>
      <c r="G101" s="26">
        <f>E101*C101</f>
        <v>0</v>
      </c>
      <c r="H101" s="8" t="s">
        <v>111</v>
      </c>
    </row>
    <row r="102" spans="1:8" ht="9.9499999999999993" customHeight="1" x14ac:dyDescent="0.25">
      <c r="A102" s="5"/>
      <c r="B102" s="6"/>
      <c r="C102" s="6"/>
      <c r="D102" s="6"/>
      <c r="E102" s="11"/>
      <c r="F102" s="8"/>
      <c r="G102" s="9"/>
      <c r="H102" s="8"/>
    </row>
    <row r="103" spans="1:8" ht="18" customHeight="1" x14ac:dyDescent="0.25">
      <c r="A103" s="5"/>
      <c r="B103" s="6"/>
      <c r="C103" s="6"/>
      <c r="D103" s="6">
        <v>21</v>
      </c>
      <c r="E103" s="85" t="s">
        <v>41</v>
      </c>
      <c r="F103" s="91"/>
      <c r="G103" s="26">
        <f>D103*G101</f>
        <v>0</v>
      </c>
      <c r="H103" s="34" t="s">
        <v>110</v>
      </c>
    </row>
    <row r="104" spans="1:8" ht="9.9499999999999993" customHeight="1" x14ac:dyDescent="0.25">
      <c r="A104" s="5"/>
      <c r="B104" s="6"/>
      <c r="C104" s="6"/>
      <c r="D104" s="6"/>
      <c r="E104" s="11"/>
      <c r="F104" s="8"/>
      <c r="G104" s="9"/>
      <c r="H104" s="8"/>
    </row>
    <row r="105" spans="1:8" ht="18" customHeight="1" x14ac:dyDescent="0.25">
      <c r="A105" s="5"/>
      <c r="B105" s="6"/>
      <c r="C105" s="6"/>
      <c r="D105" s="91" t="s">
        <v>15</v>
      </c>
      <c r="E105" s="91"/>
      <c r="F105" s="91"/>
      <c r="G105" s="26">
        <f>G103</f>
        <v>0</v>
      </c>
      <c r="H105" s="34" t="s">
        <v>110</v>
      </c>
    </row>
    <row r="106" spans="1:8" ht="9.9499999999999993" customHeight="1" thickBot="1" x14ac:dyDescent="0.3">
      <c r="A106" s="27"/>
      <c r="B106" s="15"/>
      <c r="C106" s="15"/>
      <c r="D106" s="15"/>
      <c r="E106" s="15"/>
      <c r="F106" s="15"/>
      <c r="G106" s="15"/>
      <c r="H106" s="15"/>
    </row>
    <row r="107" spans="1:8" ht="9.9499999999999993" customHeight="1" x14ac:dyDescent="0.25">
      <c r="A107" s="5"/>
      <c r="C107" s="20"/>
      <c r="D107" s="20"/>
      <c r="E107" s="20"/>
      <c r="F107" s="20"/>
      <c r="G107" s="20"/>
      <c r="H107" s="20"/>
    </row>
    <row r="108" spans="1:8" ht="18" customHeight="1" thickBot="1" x14ac:dyDescent="0.3">
      <c r="C108" s="22"/>
      <c r="D108" s="87" t="s">
        <v>92</v>
      </c>
      <c r="E108" s="87"/>
      <c r="F108" s="28" t="s">
        <v>6</v>
      </c>
      <c r="G108" s="29">
        <f>G105+G96</f>
        <v>0</v>
      </c>
      <c r="H108" s="55" t="s">
        <v>110</v>
      </c>
    </row>
    <row r="109" spans="1:8" ht="9.9499999999999993" customHeight="1" x14ac:dyDescent="0.25">
      <c r="C109" s="22"/>
      <c r="D109" s="2"/>
      <c r="E109" s="2"/>
      <c r="F109" s="7"/>
      <c r="G109" s="23"/>
      <c r="H109" s="24"/>
    </row>
    <row r="110" spans="1:8" ht="18" customHeight="1" x14ac:dyDescent="0.25">
      <c r="A110" s="2" t="s">
        <v>16</v>
      </c>
      <c r="B110" s="79" t="s">
        <v>17</v>
      </c>
      <c r="C110" s="79"/>
      <c r="D110" s="2"/>
      <c r="E110" s="22"/>
      <c r="F110" s="22"/>
      <c r="G110" s="2"/>
    </row>
    <row r="111" spans="1:8" ht="72.599999999999994" customHeight="1" x14ac:dyDescent="0.25">
      <c r="A111" s="2"/>
      <c r="B111" s="80" t="s">
        <v>96</v>
      </c>
      <c r="C111" s="80"/>
      <c r="D111" s="80"/>
      <c r="E111" s="80"/>
      <c r="F111" s="80"/>
      <c r="G111" s="80"/>
      <c r="H111" s="89"/>
    </row>
    <row r="112" spans="1:8" ht="15" customHeight="1" x14ac:dyDescent="0.25">
      <c r="B112" s="82"/>
      <c r="C112" s="82"/>
      <c r="D112" s="82"/>
      <c r="E112" s="82"/>
      <c r="F112" s="82"/>
      <c r="G112" s="82"/>
    </row>
    <row r="113" spans="1:8" ht="18" customHeight="1" x14ac:dyDescent="0.25">
      <c r="B113" s="79" t="s">
        <v>93</v>
      </c>
      <c r="C113" s="93"/>
      <c r="D113" s="2"/>
      <c r="E113" s="22"/>
      <c r="F113" s="22"/>
      <c r="G113" s="2"/>
    </row>
    <row r="114" spans="1:8" ht="9.9499999999999993" customHeight="1" x14ac:dyDescent="0.25">
      <c r="B114" s="8"/>
      <c r="C114" s="30"/>
      <c r="D114" s="2"/>
      <c r="E114" s="22"/>
      <c r="F114" s="22"/>
      <c r="G114" s="2"/>
    </row>
    <row r="115" spans="1:8" ht="18" customHeight="1" x14ac:dyDescent="0.25">
      <c r="A115" s="5" t="s">
        <v>1</v>
      </c>
      <c r="B115" s="82" t="s">
        <v>97</v>
      </c>
      <c r="C115" s="82"/>
      <c r="D115" s="82"/>
      <c r="E115" s="82"/>
      <c r="F115" s="82"/>
      <c r="G115" s="82"/>
      <c r="H115" s="82"/>
    </row>
    <row r="116" spans="1:8" ht="18" customHeight="1" x14ac:dyDescent="0.25">
      <c r="A116" s="5"/>
      <c r="B116" s="8" t="s">
        <v>18</v>
      </c>
      <c r="C116" s="7">
        <v>500</v>
      </c>
      <c r="D116" s="6" t="s">
        <v>58</v>
      </c>
      <c r="E116" s="66"/>
      <c r="F116" s="34" t="s">
        <v>110</v>
      </c>
      <c r="G116" s="26">
        <f>E116*C116</f>
        <v>0</v>
      </c>
      <c r="H116" s="8" t="s">
        <v>111</v>
      </c>
    </row>
    <row r="117" spans="1:8" ht="18" customHeight="1" x14ac:dyDescent="0.25">
      <c r="A117" s="5"/>
      <c r="B117" s="6" t="s">
        <v>11</v>
      </c>
      <c r="C117" s="6">
        <v>3</v>
      </c>
      <c r="D117" s="6" t="s">
        <v>5</v>
      </c>
      <c r="E117" s="66"/>
      <c r="F117" s="34" t="s">
        <v>110</v>
      </c>
      <c r="G117" s="31">
        <f>E117*C117</f>
        <v>0</v>
      </c>
      <c r="H117" s="8" t="s">
        <v>111</v>
      </c>
    </row>
    <row r="118" spans="1:8" ht="9.9499999999999993" customHeight="1" x14ac:dyDescent="0.25">
      <c r="A118" s="5"/>
      <c r="B118" s="6"/>
      <c r="C118" s="6"/>
      <c r="D118" s="6"/>
      <c r="E118" s="11"/>
      <c r="F118" s="8"/>
      <c r="G118" s="7"/>
      <c r="H118" s="8"/>
    </row>
    <row r="119" spans="1:8" ht="18" customHeight="1" x14ac:dyDescent="0.25">
      <c r="A119" s="5"/>
      <c r="B119" s="6"/>
      <c r="C119" s="5"/>
      <c r="D119" s="90" t="s">
        <v>42</v>
      </c>
      <c r="E119" s="90"/>
      <c r="F119" s="90"/>
      <c r="G119" s="26">
        <f>(G116+G117)*138</f>
        <v>0</v>
      </c>
      <c r="H119" s="34" t="s">
        <v>110</v>
      </c>
    </row>
    <row r="120" spans="1:8" ht="9.9499999999999993" customHeight="1" x14ac:dyDescent="0.25">
      <c r="B120" s="8"/>
      <c r="C120" s="30"/>
      <c r="D120" s="2"/>
      <c r="E120" s="22"/>
      <c r="F120" s="22"/>
      <c r="G120" s="2"/>
    </row>
    <row r="121" spans="1:8" ht="18" customHeight="1" x14ac:dyDescent="0.25">
      <c r="A121" s="5" t="s">
        <v>4</v>
      </c>
      <c r="B121" s="82" t="s">
        <v>77</v>
      </c>
      <c r="C121" s="82"/>
      <c r="D121" s="82"/>
      <c r="E121" s="82"/>
      <c r="F121" s="82"/>
      <c r="G121" s="82"/>
      <c r="H121" s="82"/>
    </row>
    <row r="122" spans="1:8" ht="18" customHeight="1" x14ac:dyDescent="0.25">
      <c r="A122" s="5"/>
      <c r="B122" s="8" t="s">
        <v>18</v>
      </c>
      <c r="C122" s="7">
        <v>3000</v>
      </c>
      <c r="D122" s="6" t="s">
        <v>58</v>
      </c>
      <c r="E122" s="66"/>
      <c r="F122" s="34" t="s">
        <v>110</v>
      </c>
      <c r="G122" s="26">
        <f>E122*C122</f>
        <v>0</v>
      </c>
      <c r="H122" s="8" t="s">
        <v>111</v>
      </c>
    </row>
    <row r="123" spans="1:8" ht="18" customHeight="1" x14ac:dyDescent="0.25">
      <c r="A123" s="5"/>
      <c r="B123" s="6" t="s">
        <v>11</v>
      </c>
      <c r="C123" s="6">
        <v>3</v>
      </c>
      <c r="D123" s="6" t="s">
        <v>5</v>
      </c>
      <c r="E123" s="66"/>
      <c r="F123" s="34" t="s">
        <v>110</v>
      </c>
      <c r="G123" s="31">
        <f>E123*C123</f>
        <v>0</v>
      </c>
      <c r="H123" s="8" t="s">
        <v>111</v>
      </c>
    </row>
    <row r="124" spans="1:8" ht="9.9499999999999993" customHeight="1" x14ac:dyDescent="0.25">
      <c r="A124" s="5"/>
      <c r="B124" s="6"/>
      <c r="C124" s="6"/>
      <c r="D124" s="6"/>
      <c r="E124" s="11"/>
      <c r="F124" s="8"/>
      <c r="G124" s="7"/>
      <c r="H124" s="8"/>
    </row>
    <row r="125" spans="1:8" ht="18" customHeight="1" x14ac:dyDescent="0.25">
      <c r="A125" s="5"/>
      <c r="B125" s="6"/>
      <c r="C125" s="5"/>
      <c r="D125" s="90" t="s">
        <v>43</v>
      </c>
      <c r="E125" s="90"/>
      <c r="F125" s="90"/>
      <c r="G125" s="26">
        <f>(G122+G123)*58</f>
        <v>0</v>
      </c>
      <c r="H125" s="34" t="s">
        <v>110</v>
      </c>
    </row>
    <row r="126" spans="1:8" ht="9.9499999999999993" customHeight="1" x14ac:dyDescent="0.25">
      <c r="B126" s="8"/>
      <c r="C126" s="30"/>
      <c r="D126" s="2"/>
      <c r="E126" s="22"/>
      <c r="F126" s="22"/>
      <c r="G126" s="2"/>
    </row>
    <row r="127" spans="1:8" ht="18" customHeight="1" x14ac:dyDescent="0.25">
      <c r="A127" s="5"/>
      <c r="B127" s="79" t="s">
        <v>94</v>
      </c>
      <c r="C127" s="79"/>
      <c r="D127" s="6"/>
      <c r="E127" s="8"/>
      <c r="F127" s="8"/>
      <c r="G127" s="6"/>
      <c r="H127" s="8"/>
    </row>
    <row r="128" spans="1:8" ht="9.9499999999999993" customHeight="1" x14ac:dyDescent="0.25">
      <c r="A128" s="5"/>
      <c r="C128" s="2"/>
      <c r="D128" s="2"/>
      <c r="E128" s="22"/>
      <c r="F128" s="22"/>
      <c r="G128" s="2"/>
    </row>
    <row r="129" spans="1:8" ht="18" customHeight="1" x14ac:dyDescent="0.25">
      <c r="A129" s="5" t="s">
        <v>1</v>
      </c>
      <c r="B129" s="92" t="s">
        <v>78</v>
      </c>
      <c r="C129" s="92"/>
      <c r="D129" s="92"/>
      <c r="E129" s="92"/>
      <c r="F129" s="92"/>
      <c r="G129" s="92"/>
    </row>
    <row r="130" spans="1:8" ht="18" customHeight="1" x14ac:dyDescent="0.25">
      <c r="A130" s="5"/>
      <c r="B130" s="8" t="s">
        <v>18</v>
      </c>
      <c r="C130" s="7">
        <v>400</v>
      </c>
      <c r="D130" s="6" t="s">
        <v>58</v>
      </c>
      <c r="E130" s="66"/>
      <c r="F130" s="34" t="s">
        <v>110</v>
      </c>
      <c r="G130" s="26">
        <f>E130*C130</f>
        <v>0</v>
      </c>
      <c r="H130" s="8" t="s">
        <v>111</v>
      </c>
    </row>
    <row r="131" spans="1:8" ht="9.9499999999999993" customHeight="1" x14ac:dyDescent="0.25">
      <c r="A131" s="5"/>
      <c r="B131" s="6"/>
      <c r="C131" s="7"/>
      <c r="D131" s="8"/>
      <c r="E131" s="11"/>
      <c r="F131" s="8"/>
      <c r="G131" s="7"/>
      <c r="H131" s="8"/>
    </row>
    <row r="132" spans="1:8" ht="20.100000000000001" customHeight="1" x14ac:dyDescent="0.25">
      <c r="A132" s="5"/>
      <c r="B132" s="6"/>
      <c r="C132" s="7"/>
      <c r="D132" s="90" t="s">
        <v>44</v>
      </c>
      <c r="E132" s="90"/>
      <c r="F132" s="90"/>
      <c r="G132" s="26">
        <f>G130*64</f>
        <v>0</v>
      </c>
      <c r="H132" s="34" t="s">
        <v>110</v>
      </c>
    </row>
    <row r="133" spans="1:8" ht="9.9499999999999993" customHeight="1" x14ac:dyDescent="0.25">
      <c r="A133" s="5"/>
      <c r="B133" s="8"/>
      <c r="C133" s="7"/>
      <c r="D133" s="8"/>
      <c r="E133" s="6"/>
      <c r="F133" s="6"/>
      <c r="G133" s="8"/>
    </row>
    <row r="134" spans="1:8" ht="18" customHeight="1" x14ac:dyDescent="0.25">
      <c r="A134" s="5"/>
      <c r="B134" s="79" t="s">
        <v>95</v>
      </c>
      <c r="C134" s="93"/>
      <c r="D134" s="2"/>
      <c r="E134" s="22"/>
      <c r="F134" s="22"/>
      <c r="G134" s="2"/>
    </row>
    <row r="135" spans="1:8" ht="9.9499999999999993" customHeight="1" x14ac:dyDescent="0.25">
      <c r="A135" s="5"/>
      <c r="B135" s="25"/>
      <c r="C135" s="32"/>
      <c r="D135" s="2"/>
      <c r="E135" s="22"/>
      <c r="F135" s="22"/>
      <c r="G135" s="2"/>
    </row>
    <row r="136" spans="1:8" ht="18" customHeight="1" x14ac:dyDescent="0.25">
      <c r="A136" s="5" t="s">
        <v>1</v>
      </c>
      <c r="B136" s="82" t="s">
        <v>39</v>
      </c>
      <c r="C136" s="82"/>
      <c r="D136" s="82"/>
      <c r="E136" s="82"/>
      <c r="F136" s="82"/>
      <c r="G136" s="82"/>
      <c r="H136" s="82"/>
    </row>
    <row r="137" spans="1:8" ht="18" customHeight="1" x14ac:dyDescent="0.25">
      <c r="A137" s="5"/>
      <c r="B137" s="8" t="s">
        <v>18</v>
      </c>
      <c r="C137" s="7">
        <v>500</v>
      </c>
      <c r="D137" s="6" t="s">
        <v>58</v>
      </c>
      <c r="E137" s="66"/>
      <c r="F137" s="34" t="s">
        <v>110</v>
      </c>
      <c r="G137" s="26">
        <f>E137*C137</f>
        <v>0</v>
      </c>
      <c r="H137" s="8" t="s">
        <v>111</v>
      </c>
    </row>
    <row r="138" spans="1:8" ht="18" customHeight="1" x14ac:dyDescent="0.25">
      <c r="A138" s="5"/>
      <c r="B138" s="6" t="s">
        <v>11</v>
      </c>
      <c r="C138" s="6">
        <v>3</v>
      </c>
      <c r="D138" s="6" t="s">
        <v>5</v>
      </c>
      <c r="E138" s="66"/>
      <c r="F138" s="34" t="s">
        <v>110</v>
      </c>
      <c r="G138" s="31">
        <f>E138*C138</f>
        <v>0</v>
      </c>
      <c r="H138" s="8" t="s">
        <v>111</v>
      </c>
    </row>
    <row r="139" spans="1:8" ht="9.9499999999999993" customHeight="1" x14ac:dyDescent="0.25">
      <c r="A139" s="5"/>
      <c r="B139" s="6"/>
      <c r="C139" s="6"/>
      <c r="D139" s="6"/>
      <c r="E139" s="11"/>
      <c r="F139" s="8"/>
      <c r="G139" s="7"/>
      <c r="H139" s="8"/>
    </row>
    <row r="140" spans="1:8" ht="18" customHeight="1" x14ac:dyDescent="0.25">
      <c r="A140" s="5"/>
      <c r="B140" s="6"/>
      <c r="C140" s="6"/>
      <c r="D140" s="90" t="s">
        <v>45</v>
      </c>
      <c r="E140" s="90"/>
      <c r="F140" s="90"/>
      <c r="G140" s="26">
        <f>(G137+G138)*20</f>
        <v>0</v>
      </c>
      <c r="H140" s="34" t="s">
        <v>110</v>
      </c>
    </row>
    <row r="141" spans="1:8" ht="9.9499999999999993" customHeight="1" x14ac:dyDescent="0.25">
      <c r="A141" s="5"/>
      <c r="B141" s="8"/>
      <c r="C141" s="30"/>
      <c r="D141" s="2"/>
      <c r="E141" s="22"/>
      <c r="F141" s="22"/>
      <c r="G141" s="2"/>
    </row>
    <row r="142" spans="1:8" ht="18" customHeight="1" x14ac:dyDescent="0.25">
      <c r="A142" s="5" t="s">
        <v>4</v>
      </c>
      <c r="B142" s="8" t="s">
        <v>19</v>
      </c>
      <c r="C142" s="2"/>
      <c r="D142" s="2"/>
      <c r="E142" s="22"/>
      <c r="F142" s="22"/>
      <c r="G142" s="2"/>
    </row>
    <row r="143" spans="1:8" ht="18" customHeight="1" x14ac:dyDescent="0.25">
      <c r="A143" s="5"/>
      <c r="B143" s="8" t="s">
        <v>18</v>
      </c>
      <c r="C143" s="7">
        <v>3000</v>
      </c>
      <c r="D143" s="6" t="s">
        <v>58</v>
      </c>
      <c r="E143" s="66"/>
      <c r="F143" s="34" t="s">
        <v>110</v>
      </c>
      <c r="G143" s="26">
        <f>E143*C143</f>
        <v>0</v>
      </c>
      <c r="H143" s="8" t="s">
        <v>111</v>
      </c>
    </row>
    <row r="144" spans="1:8" ht="18" customHeight="1" x14ac:dyDescent="0.25">
      <c r="A144" s="5"/>
      <c r="B144" s="6" t="s">
        <v>11</v>
      </c>
      <c r="C144" s="6">
        <v>3</v>
      </c>
      <c r="D144" s="6" t="s">
        <v>5</v>
      </c>
      <c r="E144" s="66"/>
      <c r="F144" s="34" t="s">
        <v>110</v>
      </c>
      <c r="G144" s="31">
        <f>E144*C144</f>
        <v>0</v>
      </c>
      <c r="H144" s="8" t="s">
        <v>111</v>
      </c>
    </row>
    <row r="145" spans="1:8" ht="9.9499999999999993" customHeight="1" x14ac:dyDescent="0.25">
      <c r="A145" s="5"/>
      <c r="B145" s="6"/>
      <c r="C145" s="6"/>
      <c r="D145" s="6"/>
      <c r="E145" s="11"/>
      <c r="F145" s="8"/>
      <c r="G145" s="7"/>
      <c r="H145" s="8"/>
    </row>
    <row r="146" spans="1:8" ht="18" customHeight="1" x14ac:dyDescent="0.25">
      <c r="A146" s="5"/>
      <c r="B146" s="6"/>
      <c r="C146" s="6"/>
      <c r="D146" s="90" t="s">
        <v>46</v>
      </c>
      <c r="E146" s="90"/>
      <c r="F146" s="90"/>
      <c r="G146" s="26">
        <f>(G143+G144)*16</f>
        <v>0</v>
      </c>
      <c r="H146" s="34" t="s">
        <v>110</v>
      </c>
    </row>
    <row r="147" spans="1:8" ht="9.9499999999999993" customHeight="1" x14ac:dyDescent="0.25">
      <c r="A147" s="5"/>
      <c r="B147" s="6"/>
      <c r="C147" s="6"/>
      <c r="D147" s="6"/>
      <c r="E147" s="8"/>
      <c r="F147" s="8"/>
      <c r="G147" s="6"/>
      <c r="H147" s="8"/>
    </row>
    <row r="148" spans="1:8" ht="18" customHeight="1" x14ac:dyDescent="0.25">
      <c r="A148" s="5" t="s">
        <v>21</v>
      </c>
      <c r="B148" s="92" t="s">
        <v>20</v>
      </c>
      <c r="C148" s="92"/>
      <c r="D148" s="92"/>
      <c r="E148" s="92"/>
      <c r="F148" s="92"/>
      <c r="G148" s="92"/>
    </row>
    <row r="149" spans="1:8" ht="18" customHeight="1" x14ac:dyDescent="0.25">
      <c r="A149" s="5"/>
      <c r="B149" s="8" t="s">
        <v>18</v>
      </c>
      <c r="C149" s="7">
        <v>400</v>
      </c>
      <c r="D149" s="6" t="s">
        <v>58</v>
      </c>
      <c r="E149" s="66"/>
      <c r="F149" s="34" t="s">
        <v>110</v>
      </c>
      <c r="G149" s="26">
        <f>E149*C149</f>
        <v>0</v>
      </c>
      <c r="H149" s="8" t="s">
        <v>111</v>
      </c>
    </row>
    <row r="150" spans="1:8" ht="9.9499999999999993" customHeight="1" x14ac:dyDescent="0.25">
      <c r="A150" s="5"/>
      <c r="B150" s="6"/>
      <c r="C150" s="6"/>
      <c r="D150" s="6"/>
      <c r="E150" s="11"/>
      <c r="F150" s="8"/>
      <c r="G150" s="7"/>
      <c r="H150" s="8"/>
    </row>
    <row r="151" spans="1:8" ht="18" customHeight="1" x14ac:dyDescent="0.25">
      <c r="A151" s="5"/>
      <c r="B151" s="6"/>
      <c r="C151" s="6"/>
      <c r="D151" s="90" t="s">
        <v>47</v>
      </c>
      <c r="E151" s="90"/>
      <c r="F151" s="90"/>
      <c r="G151" s="26">
        <f>G149*23</f>
        <v>0</v>
      </c>
      <c r="H151" s="34" t="s">
        <v>110</v>
      </c>
    </row>
    <row r="152" spans="1:8" ht="9.9499999999999993" customHeight="1" thickBot="1" x14ac:dyDescent="0.3">
      <c r="A152" s="27"/>
      <c r="B152" s="18"/>
      <c r="C152" s="21"/>
      <c r="D152" s="18"/>
      <c r="E152" s="21"/>
      <c r="F152" s="21"/>
      <c r="G152" s="18"/>
      <c r="H152" s="15"/>
    </row>
    <row r="153" spans="1:8" ht="18" customHeight="1" thickBot="1" x14ac:dyDescent="0.3">
      <c r="A153" s="99"/>
      <c r="B153" s="99"/>
      <c r="C153" s="50" t="s">
        <v>48</v>
      </c>
      <c r="D153" s="50"/>
      <c r="E153" s="28"/>
      <c r="F153" s="36"/>
      <c r="G153" s="37">
        <f>SUM(G151+G146+G140+G132+G125+G119)</f>
        <v>0</v>
      </c>
      <c r="H153" s="56" t="s">
        <v>110</v>
      </c>
    </row>
    <row r="154" spans="1:8" ht="12.75" customHeight="1" x14ac:dyDescent="0.25">
      <c r="A154" s="5"/>
      <c r="B154" s="8"/>
      <c r="C154" s="6"/>
      <c r="D154" s="8"/>
      <c r="E154" s="6"/>
      <c r="F154" s="6"/>
      <c r="G154" s="8"/>
    </row>
    <row r="155" spans="1:8" s="38" customFormat="1" ht="19.899999999999999" customHeight="1" x14ac:dyDescent="0.25">
      <c r="A155" s="98" t="s">
        <v>22</v>
      </c>
      <c r="B155" s="98"/>
      <c r="C155" s="98"/>
      <c r="D155" s="98"/>
      <c r="E155" s="98"/>
      <c r="F155" s="98"/>
      <c r="G155" s="98"/>
    </row>
    <row r="156" spans="1:8" ht="9.9499999999999993" customHeight="1" x14ac:dyDescent="0.25">
      <c r="A156" s="5"/>
    </row>
    <row r="157" spans="1:8" s="38" customFormat="1" ht="19.899999999999999" customHeight="1" x14ac:dyDescent="0.25">
      <c r="A157" s="39" t="s">
        <v>0</v>
      </c>
      <c r="B157" s="75" t="s">
        <v>23</v>
      </c>
      <c r="C157" s="75"/>
      <c r="D157" s="97"/>
      <c r="E157" s="97"/>
      <c r="F157" s="40"/>
    </row>
    <row r="158" spans="1:8" s="38" customFormat="1" ht="19.899999999999999" customHeight="1" thickBot="1" x14ac:dyDescent="0.3">
      <c r="A158" s="41"/>
      <c r="C158" s="41"/>
      <c r="D158" s="41"/>
      <c r="E158" s="42" t="s">
        <v>24</v>
      </c>
      <c r="F158" s="43" t="s">
        <v>6</v>
      </c>
      <c r="G158" s="63">
        <f>G85</f>
        <v>0</v>
      </c>
      <c r="H158" s="59" t="s">
        <v>110</v>
      </c>
    </row>
    <row r="159" spans="1:8" ht="9.9499999999999993" customHeight="1" x14ac:dyDescent="0.25">
      <c r="A159" s="5"/>
      <c r="G159" s="33"/>
      <c r="H159" s="33"/>
    </row>
    <row r="160" spans="1:8" s="38" customFormat="1" ht="19.899999999999999" customHeight="1" x14ac:dyDescent="0.25">
      <c r="A160" s="39" t="s">
        <v>7</v>
      </c>
      <c r="B160" s="75" t="s">
        <v>25</v>
      </c>
      <c r="C160" s="75"/>
      <c r="D160" s="97"/>
      <c r="E160" s="97"/>
      <c r="F160" s="40"/>
      <c r="G160" s="44"/>
      <c r="H160" s="44"/>
    </row>
    <row r="161" spans="1:8" s="38" customFormat="1" ht="19.899999999999999" customHeight="1" thickBot="1" x14ac:dyDescent="0.3">
      <c r="B161" s="45"/>
      <c r="C161" s="46"/>
      <c r="D161" s="96" t="s">
        <v>26</v>
      </c>
      <c r="E161" s="96"/>
      <c r="F161" s="43" t="s">
        <v>6</v>
      </c>
      <c r="G161" s="63">
        <f>G108</f>
        <v>0</v>
      </c>
      <c r="H161" s="59" t="s">
        <v>110</v>
      </c>
    </row>
    <row r="162" spans="1:8" ht="9.9499999999999993" customHeight="1" x14ac:dyDescent="0.25">
      <c r="B162" s="6"/>
      <c r="C162" s="9"/>
      <c r="D162" s="5"/>
      <c r="E162" s="5"/>
      <c r="F162" s="6"/>
      <c r="G162" s="11"/>
      <c r="H162" s="33"/>
    </row>
    <row r="163" spans="1:8" s="38" customFormat="1" ht="19.5" customHeight="1" x14ac:dyDescent="0.25">
      <c r="A163" s="39" t="s">
        <v>16</v>
      </c>
      <c r="B163" s="75" t="s">
        <v>17</v>
      </c>
      <c r="C163" s="75"/>
      <c r="D163" s="75"/>
      <c r="E163" s="75"/>
      <c r="F163" s="47"/>
      <c r="G163" s="48"/>
      <c r="H163" s="44"/>
    </row>
    <row r="164" spans="1:8" s="38" customFormat="1" ht="19.899999999999999" customHeight="1" x14ac:dyDescent="0.25">
      <c r="A164" s="39"/>
      <c r="B164" s="45"/>
      <c r="C164" s="46"/>
      <c r="D164" s="73" t="s">
        <v>27</v>
      </c>
      <c r="E164" s="73"/>
      <c r="F164" s="45" t="s">
        <v>6</v>
      </c>
      <c r="G164" s="64">
        <f>G119+G125</f>
        <v>0</v>
      </c>
      <c r="H164" s="49" t="s">
        <v>110</v>
      </c>
    </row>
    <row r="165" spans="1:8" s="38" customFormat="1" ht="19.899999999999999" customHeight="1" x14ac:dyDescent="0.25">
      <c r="A165" s="39"/>
      <c r="B165" s="45"/>
      <c r="C165" s="46"/>
      <c r="D165" s="73" t="s">
        <v>28</v>
      </c>
      <c r="E165" s="73"/>
      <c r="F165" s="45" t="s">
        <v>6</v>
      </c>
      <c r="G165" s="65">
        <f>G132</f>
        <v>0</v>
      </c>
      <c r="H165" s="49" t="s">
        <v>110</v>
      </c>
    </row>
    <row r="166" spans="1:8" s="38" customFormat="1" ht="19.899999999999999" customHeight="1" x14ac:dyDescent="0.25">
      <c r="A166" s="39"/>
      <c r="B166" s="45"/>
      <c r="C166" s="46"/>
      <c r="D166" s="73" t="s">
        <v>29</v>
      </c>
      <c r="E166" s="73"/>
      <c r="F166" s="45" t="s">
        <v>6</v>
      </c>
      <c r="G166" s="65">
        <f>G140+G146</f>
        <v>0</v>
      </c>
      <c r="H166" s="49" t="s">
        <v>110</v>
      </c>
    </row>
    <row r="167" spans="1:8" s="38" customFormat="1" ht="19.899999999999999" customHeight="1" x14ac:dyDescent="0.25">
      <c r="A167" s="39"/>
      <c r="B167" s="45"/>
      <c r="C167" s="46"/>
      <c r="D167" s="73" t="s">
        <v>30</v>
      </c>
      <c r="E167" s="73"/>
      <c r="F167" s="45" t="s">
        <v>6</v>
      </c>
      <c r="G167" s="65">
        <f>G151</f>
        <v>0</v>
      </c>
      <c r="H167" s="49" t="s">
        <v>110</v>
      </c>
    </row>
    <row r="168" spans="1:8" ht="9.9499999999999993" customHeight="1" x14ac:dyDescent="0.25">
      <c r="A168" s="2"/>
      <c r="B168" s="6"/>
      <c r="C168" s="9"/>
      <c r="D168" s="5"/>
      <c r="E168" s="5"/>
      <c r="F168" s="6"/>
      <c r="G168" s="11"/>
      <c r="H168" s="5"/>
    </row>
    <row r="169" spans="1:8" s="38" customFormat="1" ht="19.899999999999999" customHeight="1" thickBot="1" x14ac:dyDescent="0.3">
      <c r="B169" s="45"/>
      <c r="C169" s="46"/>
      <c r="D169" s="96" t="s">
        <v>31</v>
      </c>
      <c r="E169" s="96"/>
      <c r="F169" s="43" t="s">
        <v>6</v>
      </c>
      <c r="G169" s="63">
        <f>G164+G165+G166+G167</f>
        <v>0</v>
      </c>
      <c r="H169" s="59" t="s">
        <v>110</v>
      </c>
    </row>
    <row r="170" spans="1:8" ht="9.9499999999999993" customHeight="1" x14ac:dyDescent="0.25"/>
    <row r="171" spans="1:8" s="38" customFormat="1" ht="19.899999999999999" customHeight="1" x14ac:dyDescent="0.25">
      <c r="D171" s="74" t="s">
        <v>101</v>
      </c>
      <c r="E171" s="74"/>
      <c r="F171" s="52" t="s">
        <v>6</v>
      </c>
      <c r="G171" s="61">
        <f>G158+G161+G169</f>
        <v>0</v>
      </c>
      <c r="H171" s="60" t="s">
        <v>110</v>
      </c>
    </row>
    <row r="172" spans="1:8" s="38" customFormat="1" ht="19.899999999999999" customHeight="1" x14ac:dyDescent="0.25">
      <c r="D172" s="74" t="s">
        <v>99</v>
      </c>
      <c r="E172" s="74"/>
      <c r="F172" s="52" t="s">
        <v>6</v>
      </c>
      <c r="G172" s="67">
        <f>G171*0.25</f>
        <v>0</v>
      </c>
      <c r="H172" s="60" t="s">
        <v>110</v>
      </c>
    </row>
    <row r="173" spans="1:8" s="38" customFormat="1" ht="19.899999999999999" customHeight="1" x14ac:dyDescent="0.25">
      <c r="D173" s="74" t="s">
        <v>100</v>
      </c>
      <c r="E173" s="74"/>
      <c r="F173" s="52" t="s">
        <v>6</v>
      </c>
      <c r="G173" s="62">
        <f>G171+G172</f>
        <v>0</v>
      </c>
      <c r="H173" s="60" t="s">
        <v>110</v>
      </c>
    </row>
    <row r="174" spans="1:8" s="38" customFormat="1" ht="19.899999999999999" customHeight="1" x14ac:dyDescent="0.25">
      <c r="A174" s="39"/>
      <c r="B174" s="75"/>
      <c r="C174" s="75"/>
      <c r="D174" s="75"/>
      <c r="E174" s="75"/>
      <c r="F174" s="47"/>
      <c r="G174" s="48"/>
      <c r="H174" s="44"/>
    </row>
    <row r="175" spans="1:8" s="38" customFormat="1" ht="19.899999999999999" customHeight="1" x14ac:dyDescent="0.25">
      <c r="A175" s="39"/>
      <c r="B175" s="76" t="s">
        <v>79</v>
      </c>
      <c r="C175" s="76"/>
      <c r="D175" s="76"/>
      <c r="E175" s="76"/>
      <c r="F175" s="47"/>
      <c r="G175" s="48"/>
      <c r="H175" s="44"/>
    </row>
    <row r="176" spans="1:8" s="38" customFormat="1" ht="19.899999999999999" customHeight="1" x14ac:dyDescent="0.25">
      <c r="A176" s="41"/>
      <c r="B176" s="49"/>
      <c r="C176" s="49"/>
      <c r="D176" s="49"/>
      <c r="E176" s="49"/>
      <c r="F176" s="40"/>
      <c r="G176" s="48"/>
      <c r="H176" s="44"/>
    </row>
    <row r="177" spans="1:8" s="38" customFormat="1" ht="19.899999999999999" customHeight="1" x14ac:dyDescent="0.25">
      <c r="A177" s="41"/>
      <c r="B177" s="49"/>
      <c r="C177" s="49"/>
      <c r="D177" s="73" t="s">
        <v>80</v>
      </c>
      <c r="E177" s="73"/>
      <c r="F177" s="73"/>
      <c r="G177" s="73"/>
      <c r="H177" s="73"/>
    </row>
    <row r="178" spans="1:8" s="38" customFormat="1" ht="19.899999999999999" customHeight="1" x14ac:dyDescent="0.25">
      <c r="A178" s="41"/>
      <c r="B178" s="49"/>
      <c r="C178" s="41" t="s">
        <v>82</v>
      </c>
      <c r="D178" s="68"/>
      <c r="E178" s="68"/>
      <c r="F178" s="69"/>
      <c r="G178" s="70"/>
      <c r="H178" s="71"/>
    </row>
    <row r="179" spans="1:8" s="38" customFormat="1" ht="19.899999999999999" customHeight="1" x14ac:dyDescent="0.25">
      <c r="A179" s="41"/>
      <c r="B179" s="49"/>
      <c r="C179" s="49"/>
      <c r="D179" s="68"/>
      <c r="E179" s="68" t="s">
        <v>81</v>
      </c>
      <c r="F179" s="68"/>
      <c r="G179" s="68"/>
      <c r="H179" s="68"/>
    </row>
    <row r="180" spans="1:8" s="38" customFormat="1" ht="19.899999999999999" customHeight="1" x14ac:dyDescent="0.25">
      <c r="A180" s="41"/>
      <c r="B180" s="49"/>
      <c r="C180" s="49"/>
      <c r="D180" s="73" t="s">
        <v>98</v>
      </c>
      <c r="E180" s="73"/>
      <c r="F180" s="73"/>
      <c r="G180" s="73"/>
      <c r="H180" s="73"/>
    </row>
    <row r="181" spans="1:8" ht="15.75" x14ac:dyDescent="0.25">
      <c r="A181" s="41"/>
      <c r="B181" s="49"/>
      <c r="C181" s="49"/>
      <c r="D181" s="49"/>
      <c r="E181" s="49"/>
      <c r="F181" s="40"/>
      <c r="G181" s="48"/>
      <c r="H181" s="44"/>
    </row>
  </sheetData>
  <sheetProtection algorithmName="SHA-512" hashValue="KAQczgpUEB/AoooJskBykprxTQn+IRez8+/cUAwKoVKEmgDDGhGfuAfPTV2qO7tUXk9z8WS3CLkaC1dA8TS0AA==" saltValue="INQ1mqqBl9Nwa5JXinQghA==" spinCount="100000" sheet="1" objects="1" scenarios="1"/>
  <mergeCells count="82">
    <mergeCell ref="B157:E157"/>
    <mergeCell ref="B160:E160"/>
    <mergeCell ref="D161:E161"/>
    <mergeCell ref="B163:E163"/>
    <mergeCell ref="B134:C134"/>
    <mergeCell ref="D146:F146"/>
    <mergeCell ref="B148:G148"/>
    <mergeCell ref="D151:F151"/>
    <mergeCell ref="A155:G155"/>
    <mergeCell ref="A153:B153"/>
    <mergeCell ref="D167:E167"/>
    <mergeCell ref="D169:E169"/>
    <mergeCell ref="D164:E164"/>
    <mergeCell ref="D165:E165"/>
    <mergeCell ref="D166:E166"/>
    <mergeCell ref="B18:H18"/>
    <mergeCell ref="B19:H19"/>
    <mergeCell ref="B23:H23"/>
    <mergeCell ref="B115:H115"/>
    <mergeCell ref="D119:F119"/>
    <mergeCell ref="B36:H36"/>
    <mergeCell ref="B89:G89"/>
    <mergeCell ref="B112:G112"/>
    <mergeCell ref="C24:G24"/>
    <mergeCell ref="B35:H35"/>
    <mergeCell ref="B27:H27"/>
    <mergeCell ref="C32:E32"/>
    <mergeCell ref="E103:F103"/>
    <mergeCell ref="D105:F105"/>
    <mergeCell ref="D108:E108"/>
    <mergeCell ref="B110:C110"/>
    <mergeCell ref="B111:H111"/>
    <mergeCell ref="D140:F140"/>
    <mergeCell ref="B136:H136"/>
    <mergeCell ref="B88:H88"/>
    <mergeCell ref="B91:G91"/>
    <mergeCell ref="E94:F94"/>
    <mergeCell ref="D96:F96"/>
    <mergeCell ref="B100:G100"/>
    <mergeCell ref="D125:F125"/>
    <mergeCell ref="B127:C127"/>
    <mergeCell ref="B129:G129"/>
    <mergeCell ref="D132:F132"/>
    <mergeCell ref="B113:C113"/>
    <mergeCell ref="B121:H121"/>
    <mergeCell ref="B87:C87"/>
    <mergeCell ref="B65:E65"/>
    <mergeCell ref="C66:G66"/>
    <mergeCell ref="C85:E85"/>
    <mergeCell ref="B69:H69"/>
    <mergeCell ref="B73:E73"/>
    <mergeCell ref="C74:G74"/>
    <mergeCell ref="B77:H77"/>
    <mergeCell ref="B81:E81"/>
    <mergeCell ref="C82:G82"/>
    <mergeCell ref="B61:H61"/>
    <mergeCell ref="B41:E41"/>
    <mergeCell ref="C42:G42"/>
    <mergeCell ref="B45:H45"/>
    <mergeCell ref="B57:E57"/>
    <mergeCell ref="C58:G58"/>
    <mergeCell ref="B53:H53"/>
    <mergeCell ref="B49:E49"/>
    <mergeCell ref="C50:G50"/>
    <mergeCell ref="G52:H52"/>
    <mergeCell ref="B10:H10"/>
    <mergeCell ref="B14:H14"/>
    <mergeCell ref="C15:G15"/>
    <mergeCell ref="A3:H3"/>
    <mergeCell ref="A4:H4"/>
    <mergeCell ref="A1:H1"/>
    <mergeCell ref="B6:C6"/>
    <mergeCell ref="B7:H7"/>
    <mergeCell ref="B8:G8"/>
    <mergeCell ref="B9:H9"/>
    <mergeCell ref="D177:H177"/>
    <mergeCell ref="D180:H180"/>
    <mergeCell ref="D171:E171"/>
    <mergeCell ref="D172:E172"/>
    <mergeCell ref="D173:E173"/>
    <mergeCell ref="B174:E174"/>
    <mergeCell ref="B175:E175"/>
  </mergeCells>
  <pageMargins left="0.25" right="0.25" top="0.75" bottom="0.75" header="0.3" footer="0.3"/>
  <pageSetup paperSize="9" orientation="portrait" r:id="rId1"/>
  <headerFooter alignWithMargins="0">
    <oddFooter>&amp;R&amp;P / &amp;N</oddFooter>
  </headerFooter>
  <rowBreaks count="3" manualBreakCount="3">
    <brk id="34" max="16383" man="1"/>
    <brk id="109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Uputa za popunjavanje</vt:lpstr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Žuvić</dc:creator>
  <cp:lastModifiedBy>Kristijan Lončarić</cp:lastModifiedBy>
  <cp:lastPrinted>2024-12-30T09:06:53Z</cp:lastPrinted>
  <dcterms:created xsi:type="dcterms:W3CDTF">2018-07-13T08:36:36Z</dcterms:created>
  <dcterms:modified xsi:type="dcterms:W3CDTF">2024-12-30T09:09:10Z</dcterms:modified>
</cp:coreProperties>
</file>